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19420" windowHeight="11020" tabRatio="841"/>
  </bookViews>
  <sheets>
    <sheet name="Programme delivery" sheetId="9" r:id="rId1"/>
    <sheet name="Org capacity" sheetId="19" r:id="rId2"/>
    <sheet name="Finance" sheetId="24" r:id="rId3"/>
    <sheet name="Scoring sheet FSW-MSM-TG" sheetId="16" r:id="rId4"/>
  </sheets>
  <definedNames>
    <definedName name="_xlnm._FilterDatabase" localSheetId="0" hidden="1">'Programme delivery'!$A$8:$N$48</definedName>
    <definedName name="_xlnm.Print_Area" localSheetId="1">'Org capacity'!$A$1:$G$22</definedName>
    <definedName name="_xlnm.Print_Area" localSheetId="0">'Programme delivery'!$A$1:$L$53</definedName>
    <definedName name="_xlnm.Print_Titles" localSheetId="0">'Programme delivery'!$1:$5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7" i="16" l="1"/>
  <c r="F6" i="16"/>
  <c r="C17" i="16"/>
  <c r="G18" i="24"/>
  <c r="D11" i="16" s="1"/>
  <c r="F11" i="16" s="1"/>
  <c r="E20" i="19"/>
  <c r="D10" i="16" s="1"/>
  <c r="E10" i="16" s="1"/>
  <c r="K52" i="9"/>
  <c r="K51" i="9"/>
  <c r="F15" i="16" s="1"/>
  <c r="D16" i="16"/>
  <c r="E16" i="16" s="1"/>
  <c r="D15" i="16"/>
  <c r="E15" i="16" s="1"/>
  <c r="E11" i="16" l="1"/>
  <c r="F10" i="16"/>
  <c r="F16" i="16"/>
  <c r="G16" i="16" s="1"/>
  <c r="H16" i="16" s="1"/>
  <c r="D17" i="16"/>
  <c r="K53" i="9"/>
  <c r="G15" i="16"/>
  <c r="E17" i="16"/>
  <c r="F17" i="16" l="1"/>
  <c r="G17" i="16"/>
  <c r="H17" i="16" s="1"/>
  <c r="H15" i="16"/>
</calcChain>
</file>

<file path=xl/sharedStrings.xml><?xml version="1.0" encoding="utf-8"?>
<sst xmlns="http://schemas.openxmlformats.org/spreadsheetml/2006/main" count="534" uniqueCount="463">
  <si>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</si>
  <si>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</si>
  <si>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</si>
  <si>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</si>
  <si>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</si>
  <si>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</si>
  <si>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</si>
  <si>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</si>
  <si>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</si>
  <si>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</si>
  <si>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</si>
  <si>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</si>
  <si>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</si>
  <si>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</si>
  <si>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</si>
  <si>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</si>
  <si>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</si>
  <si>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</si>
  <si>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</si>
  <si>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</si>
  <si>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</si>
  <si>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</si>
  <si>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</si>
  <si>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Verification of SOEs and interview of SACS official</t>
  </si>
  <si>
    <t xml:space="preserve">Whether any mismatch between  financial and physical progress reports </t>
  </si>
  <si>
    <t>Verification of MIS reports and audit reports</t>
  </si>
  <si>
    <t>Total Score</t>
  </si>
  <si>
    <t>Budget Utilization</t>
  </si>
  <si>
    <t>Systems of Payment-Record keeping</t>
  </si>
  <si>
    <t>Financial reporting-SOEs submitted as per operational guideline</t>
  </si>
  <si>
    <t>Financial reporting-Mismatch between physical &amp; financial reporting</t>
  </si>
  <si>
    <t>Organisational Capacity</t>
  </si>
  <si>
    <t>Mean of verification/observations</t>
  </si>
  <si>
    <t xml:space="preserve">Advocacy meeting  conducted at all levels as per plan without proper documentation and follow up </t>
  </si>
  <si>
    <t xml:space="preserve"> </t>
  </si>
  <si>
    <t>Verification of registers, general treatment register, referral slips/register</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</si>
  <si>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</si>
  <si>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</si>
  <si>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</si>
  <si>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</si>
  <si>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</si>
  <si>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</si>
  <si>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</si>
  <si>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</si>
  <si>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</si>
  <si>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</si>
  <si>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</si>
  <si>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</si>
  <si>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</si>
  <si>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</si>
  <si>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</si>
  <si>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</si>
  <si>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</si>
  <si>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</si>
  <si>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</si>
  <si>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</si>
  <si>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</si>
  <si>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</si>
  <si>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Typology Applicable</t>
  </si>
  <si>
    <t>FGD with the 10-15 community members (suggested to conduct at the field).</t>
  </si>
  <si>
    <t>Stage1</t>
  </si>
  <si>
    <t>Maximum no. of indicators</t>
  </si>
  <si>
    <t>Program Delivery</t>
  </si>
  <si>
    <t>Total</t>
  </si>
  <si>
    <t>Calculation of score for stage 1</t>
  </si>
  <si>
    <t>SECTION 1:   BASIC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</si>
  <si>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</si>
  <si>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</si>
  <si>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</si>
  <si>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</si>
  <si>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</si>
  <si>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</si>
  <si>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</si>
  <si>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</si>
  <si>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</si>
  <si>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</si>
  <si>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</si>
  <si>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</si>
  <si>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</si>
  <si>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</si>
  <si>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</si>
  <si>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 xml:space="preserve">Compliance to SACS directions </t>
  </si>
  <si>
    <t>Score   Resulted "0" for No "1" for Yes</t>
  </si>
  <si>
    <t>Verify the master register of HRGs / line listing /weekly format B/B_1 of  the last one quarter. Meeting with PEs should be conducted.</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</si>
  <si>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</si>
  <si>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</si>
  <si>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</si>
  <si>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</si>
  <si>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</si>
  <si>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</si>
  <si>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</si>
  <si>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</si>
  <si>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</si>
  <si>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</si>
  <si>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</si>
  <si>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</si>
  <si>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</si>
  <si>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</si>
  <si>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To be addressed 100 % cases</t>
  </si>
  <si>
    <t>Ability of the project to involve stakeholders like police, civic health service providers, social development sector officials in addressing the issues relating to project services</t>
  </si>
  <si>
    <t>Explanation for score</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</si>
  <si>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</si>
  <si>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</si>
  <si>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</si>
  <si>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</si>
  <si>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</si>
  <si>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</si>
  <si>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</si>
  <si>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</si>
  <si>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</si>
  <si>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</si>
  <si>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</si>
  <si>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</si>
  <si>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</si>
  <si>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</si>
  <si>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</si>
  <si>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</si>
  <si>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</si>
  <si>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</si>
  <si>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</si>
  <si>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</si>
  <si>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</si>
  <si>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</si>
  <si>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Verification of vouchers and bills</t>
  </si>
  <si>
    <t>Vouchers and bills are propoerly maintained and are all with approval.</t>
  </si>
  <si>
    <t>Inadeqaute and no approval from PD of the TI.</t>
  </si>
  <si>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</si>
  <si>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</si>
  <si>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</si>
  <si>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</si>
  <si>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</si>
  <si>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</si>
  <si>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</si>
  <si>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</si>
  <si>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</si>
  <si>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 xml:space="preserve">Whether NGO has complied to the audit observations </t>
  </si>
  <si>
    <t>Verify audit recommendation and action taken bassed on the report</t>
  </si>
  <si>
    <t>No action from NGO side</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</si>
  <si>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</si>
  <si>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</si>
  <si>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</si>
  <si>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</si>
  <si>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</si>
  <si>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</si>
  <si>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</si>
  <si>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</si>
  <si>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</si>
  <si>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</si>
  <si>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No cash transaction above Rs.5000/-</t>
  </si>
  <si>
    <t>Procurement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</si>
  <si>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</si>
  <si>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</si>
  <si>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</si>
  <si>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</si>
  <si>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</si>
  <si>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</si>
  <si>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</si>
  <si>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</si>
  <si>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</si>
  <si>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</si>
  <si>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</si>
  <si>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</si>
  <si>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</si>
  <si>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30- 50% of the registered HRGs  are part of Committees  /CBO/  support groups. This should also include at least 30% are new HRGs registered more than 3 months</t>
  </si>
  <si>
    <t xml:space="preserve">Collectivisation (No. of HRGs part of committees /CBOs / support groups)   </t>
  </si>
  <si>
    <r>
      <t>FGD with 10-15 community members (suggested to conduct at the filed level)</t>
    </r>
    <r>
      <rPr>
        <sz val="14"/>
        <color indexed="8"/>
        <rFont val="Times New Roman"/>
        <family val="1"/>
      </rPr>
      <t>.</t>
    </r>
  </si>
  <si>
    <t>Proper induction in place</t>
  </si>
  <si>
    <t>Form-B/B_1 is maintained  by PEs but no prioritisation of HRG done by ORWs based on risk and vulnerability data.</t>
  </si>
  <si>
    <t>Regular Contact - NSP (No. of individuals target HRG contacted with any or all project services  - NSEP/BCC/IEC/Referral</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</si>
  <si>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</si>
  <si>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</si>
  <si>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</si>
  <si>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</si>
  <si>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</si>
  <si>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 xml:space="preserve">Referral registers, referral slips and PE form-B/B_1 and ICTC data. Verify the referral slips signed by the ICTC counsellors and POD no. provided. </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</si>
  <si>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</si>
  <si>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</si>
  <si>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</si>
  <si>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</si>
  <si>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</si>
  <si>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</si>
  <si>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</si>
  <si>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</si>
  <si>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</si>
  <si>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</si>
  <si>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Form-B/B_1 is maintained by PEs and proper prioritisation of HRG done by ORWs based on risk and vulnerability data.</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</si>
  <si>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</si>
  <si>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</si>
  <si>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</si>
  <si>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</si>
  <si>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Score   Resulted </t>
  </si>
  <si>
    <t>Status-Qualified/ not  Qualified</t>
  </si>
  <si>
    <t>Minimum Qualifying Percentage</t>
  </si>
  <si>
    <t>Minimum Qualifying Marks</t>
  </si>
  <si>
    <t>S. No.</t>
  </si>
  <si>
    <t>No. of indicators</t>
  </si>
  <si>
    <t>Actual Score Obtained</t>
  </si>
  <si>
    <t>Percent score obtained</t>
  </si>
  <si>
    <t xml:space="preserve">Maximum weighted Score </t>
  </si>
  <si>
    <t>Actual Weighted Score obtained</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</si>
  <si>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</si>
  <si>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</si>
  <si>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</si>
  <si>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NGO has given adeqaute attention to audit recommendations and actions were taken</t>
  </si>
  <si>
    <t>Quotations are in place from three different parties and assessed.</t>
  </si>
  <si>
    <t>HRGs reported with abscess</t>
  </si>
  <si>
    <t>Calculation of score for stage 2</t>
  </si>
  <si>
    <t xml:space="preserve">Key Questions </t>
  </si>
  <si>
    <t xml:space="preserve"> Actual Marks ( calculated automatically from the evaluation sheet)</t>
  </si>
  <si>
    <t>Above 90 percent HRGs were registered.</t>
  </si>
  <si>
    <t xml:space="preserve">70-80 percent of the target HRGs registered. </t>
  </si>
  <si>
    <t xml:space="preserve">81-90 percent HRGs were registered against the target </t>
  </si>
  <si>
    <t>Percent of target HRG  reached by the project (As per contract) during last one year</t>
  </si>
  <si>
    <t>HRG attending STI clinics (Project based/ PPP /Government STI clinic) are counselled</t>
  </si>
  <si>
    <t xml:space="preserve">No. of HRG visiting to clinics  are counselled. </t>
  </si>
  <si>
    <t>Above 80% of HRG attending STI clinic were counselled.</t>
  </si>
  <si>
    <t>71- 80% of HRG attending STI clinic were counselled.</t>
  </si>
  <si>
    <t>60-70% of HRGs attending STI clinic were counselled.</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</si>
  <si>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</si>
  <si>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</si>
  <si>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</si>
  <si>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</si>
  <si>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</si>
  <si>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</si>
  <si>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</si>
  <si>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</si>
  <si>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</si>
  <si>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</si>
  <si>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Percent of individual HRGs tested for Syphilis during  last one year</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</si>
  <si>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</si>
  <si>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</si>
  <si>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</si>
  <si>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</si>
  <si>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</si>
  <si>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</si>
  <si>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100% of HRG tested positive</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</si>
  <si>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</si>
  <si>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</si>
  <si>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</si>
  <si>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</si>
  <si>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</si>
  <si>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</si>
  <si>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</si>
  <si>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</si>
  <si>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</si>
  <si>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</si>
  <si>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Service delivery data of HRG  maintained at outreach level.</t>
  </si>
  <si>
    <t xml:space="preserve">Whether PEs are maintaining  the weekly planning and activity sheet (Format B/B_1) as per NACO's guideline. </t>
  </si>
  <si>
    <t>Form-B/B_1 is maintained by PEs and proper prioritisation of HRG done by ORWs based on risk and vulnerability data. IPC and BCC sessions with HRG are conducted by PEs based on risk and vlunerability data as per format B/B_1.</t>
  </si>
  <si>
    <t>Individual HRGs tracked for   project services.</t>
  </si>
  <si>
    <t>Individual HRG tracking sheet</t>
  </si>
  <si>
    <t xml:space="preserve"> Individual HRG tracked for ICTC, RMC and Syphilis testing . Updation of Risk, vulnerability and condom demand needle/syringe data on quarterly basis. </t>
  </si>
  <si>
    <t>Interview with  M&amp;E officer, Counselors and project manager. Soft or hard copy of individual HRG tracking sheet and quarterly updation of risk and vlunerability data</t>
  </si>
  <si>
    <t>Individual HRG tracking sheet is available but not updated. Tracking sheet is also not used for planning and prioritization of HRGs.</t>
  </si>
  <si>
    <t>Individual HRG tracking sheet is available and updated. Tracking sheet is not used for planning and prioritization of HRGs.</t>
  </si>
  <si>
    <t>Individual HRG tracking sheet is available and updated.  Data is used for planning and prioritization of HRG. Project and M&amp;E officer are able to  provide data on - how many HRG tested for HIV once and twice, how many hrg visited STI clinic once, twice, thrice erc.</t>
  </si>
  <si>
    <t>100% of the Contract target</t>
  </si>
  <si>
    <t>100% of contract target every month</t>
  </si>
  <si>
    <t>Average no. of IDUs that were contacted at least 2 days in a week for the purpose of NSEP/BCC/IEC/Referral</t>
  </si>
  <si>
    <t>60-70% of target group are contacted at least 2 days in a week for the purpose of NSEP/BCC/IEC/Referral</t>
  </si>
  <si>
    <t>71-80% of target group are contacted at least 2 days in a week for the purpose of NSEP/BCC/IEC/Referral</t>
  </si>
  <si>
    <t>Above 80% of target group are contacted at least 2 days in a week for the purpose of NSEP/BCC/IEC/Referral</t>
  </si>
  <si>
    <t>60-70% of target population were provided with any/all project services i.e. condom,  needle/syringe, STI, ICTC and BCC/IPC services every  month during the contract period</t>
  </si>
  <si>
    <t>71-80% of target populationn were provided with any/all project services i.e. condom,  needle/syringe, STI, ICTC and BCC/IPC services every  month during the contract period</t>
  </si>
  <si>
    <t>Above 80% of target population were provided with any/all project services i.e. condom,  needle/syringe, STI, ICTC and BCC/IPC services every  month during the contract period</t>
  </si>
  <si>
    <t>4 times in a year of contract target</t>
  </si>
  <si>
    <t>No.of HRGs attending regular medical check-up/general medical check-up (for IDU) four times during last one year</t>
  </si>
  <si>
    <t>HRGs attending clinic for STI services such as RMC/GMC, Symptomatic and Presumptive in last one year</t>
  </si>
  <si>
    <t>2 times in a year of contract target</t>
  </si>
  <si>
    <t>STI CMIS/SIMS reports, Referral register, referral slips</t>
  </si>
  <si>
    <t>STI CMIS/SIMS reports, Referral register, referral slips, individual tracking sheet</t>
  </si>
  <si>
    <t>Counselling registers, STI register and monthly CMIS/SIMS report. Interaction with STI providers/counsellors/ANM</t>
  </si>
  <si>
    <t>51-60% of the HRGs underwent HIV test  twice during contract period</t>
  </si>
  <si>
    <t>40-50% of the HRGs underwent HIV test  twice during contract period</t>
  </si>
  <si>
    <t>Above 60% of the HRGs underwent HIV test twice during contract period</t>
  </si>
  <si>
    <t>No. of  positive HRGs registered at ART centre  during last one year</t>
  </si>
  <si>
    <t>Percentage of HRG tested positives are registred at ART centre</t>
  </si>
  <si>
    <t>Aseptic abscess management services established for limited time</t>
  </si>
  <si>
    <t>Aseptic abscess management services established and available to for entire day</t>
  </si>
  <si>
    <t>Aseptic abscess management services established and available to entire day and abscess management also taken by ANM in the field</t>
  </si>
  <si>
    <t>N/S gap analysis done and at 50-55% of individual HRGs distributed against the requirement.</t>
  </si>
  <si>
    <t>N/S gap analysis done and at 56-65% of individual HRGs distributed against the requirement.</t>
  </si>
  <si>
    <t>N/S gap analysis done and at least Above 65%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</si>
  <si>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</si>
  <si>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</si>
  <si>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</si>
  <si>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50%-60% participants are sure of confidentiality norms being adhered at the project level</t>
  </si>
  <si>
    <t>50%-60% participants  are convinced with the project services</t>
  </si>
  <si>
    <t>Between 61% to 80% of the participants are satisfied with privacy  and confidentiality at the project level.</t>
  </si>
  <si>
    <t xml:space="preserve">Between 61% to 80% of the participants are satisfied with the project services. </t>
  </si>
  <si>
    <t xml:space="preserve">Between 61% to 80% of the participants  reported that they are getting the commodities as and when they demand.  </t>
  </si>
  <si>
    <t>50%-60% respondents reported that they are satisfied with the counsellor/ANM</t>
  </si>
  <si>
    <t xml:space="preserve">Between 61% to 80% respondents reported that they are satisfied with the counsellor/ANM  </t>
  </si>
  <si>
    <t>Between 81% to 100% of the participants are satisfied with privacy  and confidentiality at the project level.</t>
  </si>
  <si>
    <t xml:space="preserve">Between 81% to 100% of the participants are satisfied with the project services.  </t>
  </si>
  <si>
    <t xml:space="preserve">Between 81% to 100% of the participants reported that  they are getting the commodities as and when they demand.    </t>
  </si>
  <si>
    <t xml:space="preserve">Between 81% to 100% of the respondents reported that  they are satisfied with the counsellor/ANM  </t>
  </si>
  <si>
    <t>Name of the Evaluators</t>
  </si>
  <si>
    <t>FSW/MSM /TG/IDU</t>
  </si>
  <si>
    <t>20  % of MOU target with in a Year</t>
  </si>
  <si>
    <t xml:space="preserve">Whether Outreach team registred new HRGs. </t>
  </si>
  <si>
    <t>Verify the master register of HRGs / Registration form "A"</t>
  </si>
  <si>
    <t>New HRG registred up to 10% against the Annual Target</t>
  </si>
  <si>
    <t>New HRG registred up to 15 % against the Annual Target</t>
  </si>
  <si>
    <t>New HRG registred up to 20% against the Annual Target</t>
  </si>
  <si>
    <t>Less 50%</t>
  </si>
  <si>
    <t xml:space="preserve"> 51%-79%</t>
  </si>
  <si>
    <t>80 % and above</t>
  </si>
  <si>
    <t>Number of HRG identified, registred,  and reached from verious networks (Social Network, Virtual Networks, etc)</t>
  </si>
  <si>
    <t>1 meeting conducted in a Year</t>
  </si>
  <si>
    <t>2 meetings  conducted in a Year</t>
  </si>
  <si>
    <t>No of Active Spoused and Partner identified in project.</t>
  </si>
  <si>
    <t>How many IDUs are married and having regular partner as per the master register</t>
  </si>
  <si>
    <t>Partner and spoused are registred at ARTC.</t>
  </si>
  <si>
    <t>20 % of the  Active Population.</t>
  </si>
  <si>
    <t>How many IDUs are currently on OST</t>
  </si>
  <si>
    <t>Registration/ Reports/Service Directry</t>
  </si>
  <si>
    <t>10-15 % of HRGs registed at OST and are active</t>
  </si>
  <si>
    <t>16 -20 % of HRGs registed at OST and are active</t>
  </si>
  <si>
    <t>Above 20 % of the HRGs registed at OST and are active</t>
  </si>
  <si>
    <t>3 and more  community meeting conducted in a Year</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</si>
  <si>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</si>
  <si>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Staff turnover witnessed in the project during the contract period.</t>
  </si>
  <si>
    <t>Institutional process</t>
  </si>
  <si>
    <t>PE turnover witnessed in the project during the contract period</t>
  </si>
  <si>
    <t xml:space="preserve"> Finance</t>
  </si>
  <si>
    <t>Verification of bank account and vouchers</t>
  </si>
  <si>
    <t>Verification of vouchers Verification of ledger</t>
  </si>
  <si>
    <t>FSW/MSM /TG</t>
  </si>
  <si>
    <t>The PFMS portal is active</t>
  </si>
  <si>
    <t>PFMS portal is not used for  of transactions</t>
  </si>
  <si>
    <t>What is the procurement system for purchase of drugs/needles and syringes/fixed assets/ etc</t>
  </si>
  <si>
    <t>Total  positive Identified</t>
  </si>
  <si>
    <t>PFMS portal is used for all transactions</t>
  </si>
  <si>
    <t>Systems of Payment/Mode of payments</t>
  </si>
  <si>
    <t>All payment is through cheque/PFMS is Rs.5000/- as per revised direction from NACO.</t>
  </si>
  <si>
    <t xml:space="preserve">Attendance sheets /appointment letters. (If there is more than  60%  of project staff except peer educators have resigned  during the year then this indicator will be awarded '0'). If the replacement for a position is not done within two months should also be awarded "0". </t>
  </si>
  <si>
    <t>50% of the PEs belong to the age group below 30 years or should match with the high /medium risk HRGs linelisted by the programme</t>
  </si>
  <si>
    <r>
      <t>Vouchers are printed and machine numbere</t>
    </r>
    <r>
      <rPr>
        <sz val="9"/>
        <color indexed="10"/>
        <rFont val="Calibri"/>
        <family val="2"/>
      </rPr>
      <t xml:space="preserve">d. </t>
    </r>
    <r>
      <rPr>
        <sz val="9"/>
        <rFont val="Calibri"/>
        <family val="2"/>
      </rPr>
      <t>Ledgers are maintained properly.</t>
    </r>
  </si>
  <si>
    <t xml:space="preserve">Whether SOEs are submitted to SACS on time in the prescribed format. </t>
  </si>
  <si>
    <r>
      <t>All vouchers are printed and</t>
    </r>
    <r>
      <rPr>
        <sz val="9"/>
        <color indexed="8"/>
        <rFont val="Calibri"/>
        <family val="2"/>
      </rPr>
      <t xml:space="preserve"> machine numbered. Whether the ledger is maintained accordingly for vouchers</t>
    </r>
  </si>
  <si>
    <r>
      <t xml:space="preserve">All payments made with proper bills and vouchers and are in place with </t>
    </r>
    <r>
      <rPr>
        <sz val="9"/>
        <color indexed="8"/>
        <rFont val="Calibri"/>
        <family val="2"/>
      </rPr>
      <t>proper approval along with the PFMS advice.</t>
    </r>
  </si>
  <si>
    <r>
      <t>Three quotations to be collected</t>
    </r>
    <r>
      <rPr>
        <sz val="9"/>
        <color indexed="8"/>
        <rFont val="Calibri"/>
        <family val="2"/>
      </rPr>
      <t xml:space="preserve">  ( Not needed where the supply is from governemt machanism)</t>
    </r>
  </si>
  <si>
    <r>
      <t>No system in place,</t>
    </r>
    <r>
      <rPr>
        <sz val="9"/>
        <color indexed="8"/>
        <rFont val="Calibri"/>
        <family val="2"/>
      </rPr>
      <t xml:space="preserve"> either by the NGO or Government system is in place</t>
    </r>
  </si>
  <si>
    <t xml:space="preserve">At least All project staff and PE positions have been filled as per project proposal </t>
  </si>
  <si>
    <t>Ratio of PEs to HRG ( a ratio of 1: 60 for FSW/MSM &amp; 1:40 for HTG &amp; IDUs)</t>
  </si>
  <si>
    <t>Line listing of HRGs and number of PEs/VPL on board.  (A 20% Variation may be considered for HRG PEs/VPL ratio as per project proposal). Please check with respective SACS for modified ratio.</t>
  </si>
  <si>
    <t>Interact with all the peer educators for core TIs.  The peer educators should be recruited at least 6 months and are trained by the project.</t>
  </si>
  <si>
    <t>Individual New HRGs registred during the year for any project services.</t>
  </si>
  <si>
    <t>Strengthining  outreach activities aginst the plan by the TIs.</t>
  </si>
  <si>
    <t>How many meetings conducted for community score card system in the year.</t>
  </si>
  <si>
    <t xml:space="preserve">Attendance sheets /appointment letters. (If there is more than 40%  PEs turnover during the contract period then this indicator will be awarded '0'). If the replacement for a position is not done within two months should also be awarded "0". </t>
  </si>
  <si>
    <t>COMMUNITY RESPONSE TO THE PROGRAM SERVICES</t>
  </si>
  <si>
    <t>100% of the active population/contract target</t>
  </si>
  <si>
    <t>Average no. of HRGs were contacted at least once in every month with any or all project services by PEs during last one year</t>
  </si>
  <si>
    <t>Discussion with the staff and verifying the registers</t>
  </si>
  <si>
    <t>How many Health Camp were planned to reach out the hard to reach population</t>
  </si>
  <si>
    <t xml:space="preserve">24 health camp </t>
  </si>
  <si>
    <t>Discussion with the staff/ Line list/ Services</t>
  </si>
  <si>
    <t>Whether Outreach team was able to identify the HRGs operating through various social networks and virtual network and how many of them are registred and reached</t>
  </si>
  <si>
    <t>Registered at least 60% of the line listed HRGs</t>
  </si>
  <si>
    <t>Reached at least 80% of the registered HRGs with services.</t>
  </si>
  <si>
    <t>Identified various social/virtual networks, listed the networks and line list of HRGs available with the project</t>
  </si>
  <si>
    <t xml:space="preserve">Verifiy the Master register/ Female ORW DIARY/ referral slips/ </t>
  </si>
  <si>
    <t>Number of active spouses and partners tested from the identified IDUs by the project.</t>
  </si>
  <si>
    <t>Number of active spouses identified during the project.</t>
  </si>
  <si>
    <t>Please collect the information from the project</t>
  </si>
  <si>
    <t>Partners and spouses are tested against the identified by the project.</t>
  </si>
  <si>
    <t>Number of active spouses and partners identifed and positives linked to ARTC.</t>
  </si>
  <si>
    <t>Please specify the number to be linked with indicator 19, which will be the denominator for indicator 19</t>
  </si>
  <si>
    <t>more than 79% tested</t>
  </si>
  <si>
    <t>50% to 79% tested</t>
  </si>
  <si>
    <t>Less 50% tested</t>
  </si>
  <si>
    <t>20% of the existing active IDU population has been put on OST</t>
  </si>
  <si>
    <t>Individual HRGs are getting Needle and Syringes as per N/S demand analysis</t>
  </si>
  <si>
    <t xml:space="preserve">Bio-medical Waste (BMW) Management </t>
  </si>
  <si>
    <t>100 % of bio-medical waste from CBS being disposed off safely</t>
  </si>
  <si>
    <t>Whether BMW guidelines are being followed for the safe disposal of waste generated in the TI programme.</t>
  </si>
  <si>
    <t>Verification of PE &amp; ORW diary, DIC record, disposal register, photographs</t>
  </si>
  <si>
    <t>Waste Disposal mechanism in place but only collection and disinfection is being done as per  guidelines</t>
  </si>
  <si>
    <t>Waste Disposal mechanism in place: collection, disinfection and final disposal being done as per guidelines</t>
  </si>
  <si>
    <t>Waste Disposal mechanism in place but only collection of waste is being done as per the guidelines</t>
  </si>
  <si>
    <t xml:space="preserve">Advocacy meeting are  conducted on need based with or with out </t>
  </si>
  <si>
    <t>Set up of crisis management team at TI level, No. of cases reported and solved within 24 hours</t>
  </si>
  <si>
    <t>At least 30 % of the (registered HRGs) are part of Committees /CBO/ / support groups</t>
  </si>
  <si>
    <t>Verify the filled in score coard, meeting minutes, and follow up actions.</t>
  </si>
  <si>
    <t xml:space="preserve"> Monthly activity calander and out reach plan for the TI staff is developed and adhered. </t>
  </si>
  <si>
    <t>Monthly review, Calander of activities &amp; outreach plan for the current year.</t>
  </si>
  <si>
    <t>Whether the monthly review is conducted, activity calander and out reach plan for the TI staff is developed, and revised plan for the subsequent month is developed.</t>
  </si>
  <si>
    <t xml:space="preserve">Verify the monthly review minutes, calander, outreach plans, and relevant reports </t>
  </si>
  <si>
    <t>Monthly meetings are conducted but not regular, calander of activities and outreach plan is not developed</t>
  </si>
  <si>
    <t>Monthly meetings are regularly conducted and calander of activities and outreach plan is developed</t>
  </si>
  <si>
    <t>Monthly meetings are regularly conducted, calander of activities and outreach plan is developed, performance is reviewed and follow up actions prompted.</t>
  </si>
  <si>
    <t>* with regard to the commodities, the stock out experienced by TI may be taken in to consideration while scoring.</t>
  </si>
  <si>
    <t>All the payments to the staff and vendors are done through the PFMS portal and advice is kept.</t>
  </si>
  <si>
    <t>All the positions are filled in the TI project</t>
  </si>
  <si>
    <t xml:space="preserve">The Project Manager and Monitoring &amp; Evaluation Officer resigned during the time period. Both positions were filled in the month of June and July, 2021 respectively. Out of three ORWs, one has been recruited recently on 18th January, 2022. </t>
  </si>
  <si>
    <t xml:space="preserve">PE turnover was very less. None of the peer educators resigned during the contract period. </t>
  </si>
  <si>
    <t xml:space="preserve">One out of three ORWs is from the HRG community </t>
  </si>
  <si>
    <t>Peer educator to HRGs ratio is 1:60 (on an average).4 peers  have more than 60 HRGs.</t>
  </si>
  <si>
    <t xml:space="preserve">Job description is given to all the project staff in written and the roles and responsibilities of all the project team members is displayed on the wall. The respective plans are prepared as per the job description. </t>
  </si>
  <si>
    <t xml:space="preserve">The Project Director (PD) attended all monthly meetings and meeting minutes are duly signed by the PD. Follow up of action plan is done in the next meeting.  </t>
  </si>
  <si>
    <t>The newly recruited Project Manager and M&amp;E Officer have received the induction training from Chandigarh SACS from 16th-18th November, 2021.</t>
  </si>
  <si>
    <t>Three ORWs are working to achieve the target of 600.</t>
  </si>
  <si>
    <t>No case of crisis has been reported in the contract period. However, the crisis committee is in place.</t>
  </si>
  <si>
    <t xml:space="preserve">Both attendance and leave registers were in place and being maintained regularly. Staff is entitled 2 leaves per month. Few staff members are availing more than 2 leaves in a month. </t>
  </si>
  <si>
    <t xml:space="preserve">Atleast 2-3 Community members represent the community consultations. </t>
  </si>
  <si>
    <t>Name of the NGO:SOFOSH</t>
  </si>
  <si>
    <t>District: Chandigarh</t>
  </si>
  <si>
    <t>State: Chandigarh</t>
  </si>
  <si>
    <t>All the expenditure done as per approved budget.</t>
  </si>
  <si>
    <t>A Separate account opened In Union Bank of India, Sector-40 C, Chandigarh</t>
  </si>
  <si>
    <t>All vouchers / bills are proper maintained with approval.</t>
  </si>
  <si>
    <t>No Cash transaction done above Rs. 5000/-</t>
  </si>
  <si>
    <t>All vouchers are machine printed. Ledger is also maintained properly.</t>
  </si>
  <si>
    <t>It is advised to  prepare Index and mention the balance in ledger book.</t>
  </si>
  <si>
    <t>Cash book is updated properly and signed and stamped by Project Manager at the end of every month.</t>
  </si>
  <si>
    <t>SOEs are submitted on time to SACS and maintained in proper manner.</t>
  </si>
  <si>
    <t>Nil and Negligible mismatch found.</t>
  </si>
  <si>
    <t>Action taken report on audit recommendations is submitted on time.</t>
  </si>
  <si>
    <t>All payements / Transactions done through PFMS and printed advices were enclosed with vouchers and bills.</t>
  </si>
  <si>
    <t>There is no quotation file present in TI Office.</t>
  </si>
  <si>
    <t>There is no quotation available of table purchased on 16.03.2021,  Voucher no. 1589, Bill no. 56,  Amount Rs. 3776</t>
  </si>
  <si>
    <t>Budget Utilised in 2020-21 is 93% and In 2021-22 is more than 70%.</t>
  </si>
  <si>
    <t xml:space="preserve">The PEs are mainiatining the peer education diary (Format B) as per NACO guidelines and priortization of the HRGs is being done on the basis of her HIV risk and vulnerability. The initiatl risk assessment is not being used to organize the tailored made IPC/BCC sessions. </t>
  </si>
  <si>
    <t xml:space="preserve">All assets purchased are codified. </t>
  </si>
  <si>
    <t>Involvement of Project director in project activities.</t>
  </si>
  <si>
    <t xml:space="preserve">The M&amp;E officer is regularly maintaining and updating the HRG tracking sheet and provided the data on - how many HRG tested for HIV once and twice, how many HRGs undergone RMC once, twice, thrice, etc. The tracking sheet is being used for planning and priortization, calculation of condom demand and requisition. </t>
  </si>
  <si>
    <t>704 HRGs have been registered until 31st January, 2021 against the target of 600.</t>
  </si>
  <si>
    <t xml:space="preserve">Monthly review meetings are regularly conducted under the chairmanship of the PD and calander of activities and outreach plan is developed. Although action taken plan is discussed in the next meeting but no structured surveillance mechanism is developed. </t>
  </si>
  <si>
    <t xml:space="preserve">614 HRGs have been contacted atleast once in a year against the target of 600 and provided the project services including condom distribution, RMC, HIV testings, IEC and BCC services. </t>
  </si>
  <si>
    <t>NA</t>
  </si>
  <si>
    <t xml:space="preserve">All the ORWs are visiting the hotspots along with the PEs atleast five days in a week. The ORWs are meeting new enlisted HRGs for registration. </t>
  </si>
  <si>
    <t xml:space="preserve">155 (more than 20% against the annual target) New HRGs registered with the project. </t>
  </si>
  <si>
    <t xml:space="preserve">No health camp organized during the evaluation period due to COVID restrictions. </t>
  </si>
  <si>
    <t xml:space="preserve">The project has identified various social/virtual networks, listed the networks but no registration through these networks have been done till date. </t>
  </si>
  <si>
    <t xml:space="preserve">Project STI clinic established (as per NACO guidelines) in Maulijagran was visited. The yellow colored clinic format was available in the STI clinic and registered HRGs are given RMC every 3 months along with giving presumptive treatment to the newly registered HRGs. </t>
  </si>
  <si>
    <t xml:space="preserve">All HRGs attending the STI clinic were counselled by the project counselor as well as the PPP doctor. </t>
  </si>
  <si>
    <t xml:space="preserve">139 (&gt;70%) newly registered provided presumptive treatment. </t>
  </si>
  <si>
    <t xml:space="preserve">All 5 HIV+ HRGs have been linked with ART Center. 100% linkage. </t>
  </si>
  <si>
    <t xml:space="preserve">Waste Disposal mechanism in place for all three: collection, disinfecntion and final disposal as per the guidelines. </t>
  </si>
  <si>
    <t>Advocacy meetings are planned every month with a specific objective and also being executed as per the plan. However, the reporting of the event is not being done appropriately as per the NACO reporting format .</t>
  </si>
  <si>
    <t xml:space="preserve">No CBO has been formed </t>
  </si>
  <si>
    <t xml:space="preserve">The project is adhering to the privacy and confidentiality norms and was confirmed by 65% of the HRGs during the FGDs. The counselor is doing counseling in-field and at the office also. </t>
  </si>
  <si>
    <t xml:space="preserve">More than 80% of the HRGs were satisfied with all the services being provided by the SOFOSH Project which included awareness generation about the HIV and its risk factors, its prevention and management, how to use condoms, condom distribution, HIV testing and RMC, providing medicines and linking with the social security schemes. </t>
  </si>
  <si>
    <t xml:space="preserve">One meeting was conducted during the contract period and the score card was filled. However, the project manager is not using the information gathered from the score card for further follow up and planning of activities. </t>
  </si>
  <si>
    <t xml:space="preserve">The evaluation team meet the pardhan, one pimp and one condom depot holder and all the three reported to be involved in the project planning and addressing the issues relating to project services. </t>
  </si>
  <si>
    <t xml:space="preserve">The counslor is sensitized and emphathized with the issues of the HRGs and all the HRGs contacted during the FGD were satisifed with the counselling services being provided by her. She is available even on phone call. </t>
  </si>
  <si>
    <t xml:space="preserve">There is adequate supply of condoms and registered HRGs are getting condoms as per their demand.  </t>
  </si>
  <si>
    <t xml:space="preserve">675 individual HRGs (95.8%)  tested for syphilis in last one year. </t>
  </si>
  <si>
    <t xml:space="preserve">677 active HRGs (96.1%) tested for HIV during last one year </t>
  </si>
  <si>
    <t xml:space="preserve">471 (78.5%) registered HRGs attended RMC 4 times in past one year and </t>
  </si>
  <si>
    <t>Name of the NGO: SOFOSH</t>
  </si>
  <si>
    <t xml:space="preserve">District: Chandigarh </t>
  </si>
  <si>
    <t xml:space="preserve">State: Chandigarh </t>
  </si>
  <si>
    <t>Crisis management team in place but no case of crisis was reported in the past one year. However, interventions/innovations is required on the part of the organization to identify the crisis issue among the HRGs.</t>
  </si>
  <si>
    <t xml:space="preserve">The ORWs identified 17 HRGs for TB testing through 4's Screening. None of the 17 referrals were found positive. </t>
  </si>
  <si>
    <t xml:space="preserve">Average age of the HRGs is abpve 35 years. </t>
  </si>
  <si>
    <t>Dr. Nidhi Jaswal, Ms. Sunita Gupta, Ms. Bhawna Saini</t>
  </si>
  <si>
    <t>Targeted Intervention -Annual Evaluation Tool (FSW/MSM /TG/IDU TIs) - 2020-21</t>
  </si>
  <si>
    <t>TI -Annual Evaluation Tool  (FSW/MSM/IDU)-2021</t>
  </si>
  <si>
    <t>TI -Annual Evaluation Tool -2020-2021
(FSW/MSM/IDU/TG)</t>
  </si>
  <si>
    <t>Scoring Sheet for FSW/MSM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</si>
</sst>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7" x14ac:knownFonts="1">
    <font>
      <sz val="11"/>
      <color theme="1"/>
      <name val="Calibri"/>
      <family val="2"/>
      <scheme val="minor"/>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b/>
      <sz val="14"/>
      <color indexed="8"/>
      <name val="Calibri"/>
      <family val="2"/>
    </font>
    <font>
      <b/>
      <sz val="10"/>
      <name val="Times New Roman"/>
      <family val="1"/>
    </font>
    <font>
      <sz val="9"/>
      <name val="Calibri"/>
      <family val="2"/>
    </font>
    <font>
      <sz val="9"/>
      <color indexed="10"/>
      <name val="Calibri"/>
      <family val="2"/>
    </font>
    <font>
      <sz val="9"/>
      <color indexed="8"/>
      <name val="Calibri"/>
      <family val="2"/>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8"/>
      <color theme="1"/>
      <name val="Calibri"/>
      <family val="2"/>
      <scheme val="minor"/>
    </font>
    <font>
      <sz val="9"/>
      <name val="Calibri"/>
      <family val="2"/>
      <scheme val="minor"/>
    </font>
    <font>
      <b/>
      <sz val="14"/>
      <color rgb="FFC00000"/>
      <name val="Times New Roman"/>
      <family val="1"/>
    </font>
    <font>
      <sz val="14"/>
      <color rgb="FFFF0000"/>
      <name val="Times New Roman"/>
      <family val="1"/>
    </font>
    <font>
      <sz val="14"/>
      <color rgb="FF7030A0"/>
      <name val="Times New Roman"/>
      <family val="1"/>
    </font>
    <font>
      <sz val="9"/>
      <color theme="1"/>
      <name val="Calibri"/>
      <family val="2"/>
      <scheme val="minor"/>
    </font>
    <font>
      <b/>
      <sz val="9"/>
      <color theme="1"/>
      <name val="Calibri"/>
      <family val="2"/>
      <scheme val="minor"/>
    </font>
    <font>
      <b/>
      <sz val="9"/>
      <name val="Calibri"/>
      <family val="2"/>
      <scheme val="minor"/>
    </font>
    <font>
      <b/>
      <sz val="16"/>
      <color rgb="FF002060"/>
      <name val="Times New Roman"/>
      <family val="1"/>
    </font>
    <font>
      <b/>
      <sz val="16"/>
      <color theme="3" tint="-0.249977111117893"/>
      <name val="Times New Roman"/>
      <family val="1"/>
    </font>
    <font>
      <b/>
      <u/>
      <sz val="18"/>
      <color theme="1"/>
      <name val="Times New Roman"/>
      <family val="1"/>
    </font>
    <font>
      <b/>
      <sz val="9"/>
      <color indexed="8"/>
      <name val="Calibri"/>
      <family val="2"/>
      <scheme val="minor"/>
    </font>
    <font>
      <b/>
      <u/>
      <sz val="9"/>
      <color theme="1"/>
      <name val="Calibri"/>
      <family val="2"/>
      <scheme val="minor"/>
    </font>
    <font>
      <b/>
      <sz val="9"/>
      <color rgb="FFC00000"/>
      <name val="Calibri"/>
      <family val="2"/>
      <scheme val="minor"/>
    </font>
    <font>
      <b/>
      <sz val="10"/>
      <color theme="1"/>
      <name val="Times New Roman"/>
      <family val="1"/>
    </font>
    <font>
      <b/>
      <u/>
      <sz val="14"/>
      <color theme="1"/>
      <name val="Times New Roman"/>
      <family val="1"/>
    </font>
    <font>
      <b/>
      <sz val="14"/>
      <color theme="3" tint="-0.249977111117893"/>
      <name val="Times New Roman"/>
      <family val="1"/>
    </font>
    <font>
      <b/>
      <sz val="14"/>
      <color rgb="FFFF0000"/>
      <name val="Calibri"/>
      <family val="2"/>
      <scheme val="minor"/>
    </font>
    <font>
      <sz val="14"/>
      <color rgb="FFFF0000"/>
      <name val="Calibri"/>
      <family val="2"/>
      <scheme val="minor"/>
    </font>
    <font>
      <b/>
      <sz val="14"/>
      <color indexed="8"/>
      <name val="Calibri"/>
      <family val="2"/>
      <scheme val="minor"/>
    </font>
    <font>
      <sz val="10"/>
      <name val="Calibri"/>
      <family val="2"/>
    </font>
    <font>
      <b/>
      <sz val="10"/>
      <name val="Calibri"/>
      <family val="2"/>
    </font>
    <font>
      <b/>
      <sz val="10"/>
      <color theme="1"/>
      <name val="Calibri"/>
      <family val="2"/>
      <scheme val="minor"/>
    </font>
  </fonts>
  <fills count="1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9" tint="0.399975585192419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4">
    <xf numFmtId="0" fontId="0" fillId="0" borderId="0" xfId="0"/>
    <xf numFmtId="0" fontId="0" fillId="0" borderId="0" xfId="0"/>
    <xf numFmtId="0" fontId="0" fillId="0" borderId="0" xfId="0" applyBorder="1"/>
    <xf numFmtId="0" fontId="12" fillId="0" borderId="0" xfId="0" applyFont="1"/>
    <xf numFmtId="0" fontId="12" fillId="0" borderId="0" xfId="0" applyFont="1" applyFill="1" applyBorder="1" applyAlignment="1"/>
    <xf numFmtId="0" fontId="12" fillId="0" borderId="0" xfId="0" applyFont="1" applyFill="1"/>
    <xf numFmtId="0" fontId="12" fillId="0" borderId="0" xfId="0" applyFont="1" applyFill="1" applyBorder="1"/>
    <xf numFmtId="0" fontId="12" fillId="0" borderId="0" xfId="0" applyFont="1" applyBorder="1"/>
    <xf numFmtId="0" fontId="12" fillId="0" borderId="0" xfId="0" applyFont="1" applyAlignment="1">
      <alignment horizontal="center"/>
    </xf>
    <xf numFmtId="0" fontId="13" fillId="2" borderId="1" xfId="0" applyFont="1" applyFill="1" applyBorder="1" applyAlignment="1">
      <alignment horizontal="left" vertical="top" wrapText="1"/>
    </xf>
    <xf numFmtId="0" fontId="13" fillId="0" borderId="1" xfId="0" applyFont="1" applyFill="1" applyBorder="1" applyAlignment="1">
      <alignment horizontal="left" vertical="top" wrapText="1"/>
    </xf>
    <xf numFmtId="0" fontId="14" fillId="0" borderId="1" xfId="0" applyFont="1" applyBorder="1" applyAlignment="1">
      <alignment horizontal="left" vertical="top"/>
    </xf>
    <xf numFmtId="0" fontId="13" fillId="0" borderId="1" xfId="0" applyFont="1" applyBorder="1" applyAlignment="1">
      <alignment horizontal="left" vertical="top" wrapText="1"/>
    </xf>
    <xf numFmtId="0" fontId="1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left" vertical="top" wrapText="1"/>
    </xf>
    <xf numFmtId="0" fontId="2" fillId="0" borderId="1" xfId="0" applyFont="1" applyFill="1" applyBorder="1" applyAlignment="1">
      <alignment horizontal="left" vertical="top" wrapText="1"/>
    </xf>
    <xf numFmtId="0" fontId="13" fillId="4" borderId="1" xfId="0" applyFont="1" applyFill="1" applyBorder="1" applyAlignment="1">
      <alignment horizontal="left" vertical="top" wrapText="1"/>
    </xf>
    <xf numFmtId="0" fontId="11" fillId="5" borderId="1" xfId="0" applyFont="1" applyFill="1" applyBorder="1" applyAlignment="1">
      <alignment horizontal="left" vertical="center" wrapText="1"/>
    </xf>
    <xf numFmtId="0" fontId="12" fillId="6" borderId="0" xfId="0" applyFont="1" applyFill="1" applyBorder="1"/>
    <xf numFmtId="0" fontId="12" fillId="6" borderId="0" xfId="0" applyFont="1" applyFill="1"/>
    <xf numFmtId="0" fontId="15" fillId="0" borderId="0" xfId="0" applyFont="1"/>
    <xf numFmtId="0" fontId="15" fillId="7" borderId="0" xfId="0" applyFont="1" applyFill="1" applyBorder="1"/>
    <xf numFmtId="0" fontId="15" fillId="7" borderId="0" xfId="0" applyFont="1" applyFill="1"/>
    <xf numFmtId="0" fontId="4" fillId="0" borderId="1" xfId="0" applyFont="1" applyBorder="1" applyAlignment="1">
      <alignment horizontal="left" vertical="top"/>
    </xf>
    <xf numFmtId="0" fontId="15" fillId="0" borderId="0" xfId="0" applyFont="1" applyFill="1"/>
    <xf numFmtId="0" fontId="15" fillId="8" borderId="0" xfId="0" applyFont="1" applyFill="1"/>
    <xf numFmtId="0" fontId="15" fillId="0" borderId="0" xfId="0" applyFont="1" applyFill="1" applyBorder="1"/>
    <xf numFmtId="0" fontId="16" fillId="9" borderId="0" xfId="0" applyFont="1" applyFill="1" applyBorder="1"/>
    <xf numFmtId="0" fontId="16" fillId="9" borderId="0" xfId="0" applyFont="1" applyFill="1"/>
    <xf numFmtId="0" fontId="4" fillId="10" borderId="3" xfId="0" applyFont="1" applyFill="1" applyBorder="1" applyAlignment="1">
      <alignment horizontal="left" vertical="top"/>
    </xf>
    <xf numFmtId="0" fontId="17" fillId="0" borderId="1" xfId="0" applyFont="1" applyBorder="1"/>
    <xf numFmtId="0" fontId="18" fillId="0" borderId="1" xfId="0" applyFont="1" applyBorder="1" applyAlignment="1">
      <alignment vertical="top" wrapText="1"/>
    </xf>
    <xf numFmtId="0" fontId="13" fillId="0" borderId="1" xfId="0" applyFont="1" applyBorder="1" applyAlignment="1">
      <alignment horizontal="justify" vertical="top"/>
    </xf>
    <xf numFmtId="0" fontId="3" fillId="0" borderId="1" xfId="0" applyFont="1" applyFill="1" applyBorder="1" applyAlignment="1">
      <alignment vertical="top" wrapText="1"/>
    </xf>
    <xf numFmtId="0" fontId="3" fillId="0" borderId="1" xfId="0" applyFont="1" applyBorder="1" applyAlignment="1">
      <alignment horizontal="justify" vertical="top"/>
    </xf>
    <xf numFmtId="0" fontId="3" fillId="0" borderId="1" xfId="0" applyFont="1" applyBorder="1" applyAlignment="1">
      <alignment vertical="top" wrapText="1"/>
    </xf>
    <xf numFmtId="0" fontId="13" fillId="0" borderId="1" xfId="0" applyFont="1" applyBorder="1"/>
    <xf numFmtId="0" fontId="19" fillId="0" borderId="1" xfId="0" applyFont="1" applyBorder="1" applyAlignment="1">
      <alignment horizontal="center"/>
    </xf>
    <xf numFmtId="0" fontId="11" fillId="6" borderId="1" xfId="0" applyFont="1" applyFill="1" applyBorder="1" applyAlignment="1">
      <alignment vertical="top" wrapText="1"/>
    </xf>
    <xf numFmtId="0" fontId="11" fillId="0" borderId="1" xfId="0" applyFont="1" applyBorder="1"/>
    <xf numFmtId="164" fontId="11" fillId="0" borderId="1" xfId="0" applyNumberFormat="1" applyFont="1" applyBorder="1"/>
    <xf numFmtId="0" fontId="20" fillId="0" borderId="1" xfId="0" applyFont="1" applyBorder="1"/>
    <xf numFmtId="1" fontId="14" fillId="0" borderId="1" xfId="0" applyNumberFormat="1" applyFont="1" applyBorder="1"/>
    <xf numFmtId="1" fontId="11" fillId="0" borderId="1" xfId="0" applyNumberFormat="1" applyFont="1" applyBorder="1"/>
    <xf numFmtId="1" fontId="3" fillId="0" borderId="1" xfId="0" applyNumberFormat="1" applyFont="1" applyFill="1" applyBorder="1" applyAlignment="1">
      <alignment horizontal="center" vertical="center" wrapText="1"/>
    </xf>
    <xf numFmtId="164" fontId="21" fillId="0" borderId="1" xfId="0" applyNumberFormat="1" applyFont="1" applyBorder="1"/>
    <xf numFmtId="0" fontId="22" fillId="0" borderId="0" xfId="0" applyFont="1"/>
    <xf numFmtId="0" fontId="23" fillId="0" borderId="0" xfId="0" applyFont="1"/>
    <xf numFmtId="0" fontId="19" fillId="0" borderId="1" xfId="0" applyFont="1" applyBorder="1" applyAlignment="1" applyProtection="1">
      <alignment horizontal="center" vertical="top"/>
      <protection locked="0"/>
    </xf>
    <xf numFmtId="1" fontId="3" fillId="0" borderId="1" xfId="0" applyNumberFormat="1" applyFont="1" applyFill="1" applyBorder="1" applyAlignment="1" applyProtection="1">
      <alignment horizontal="center" vertical="center" wrapText="1"/>
      <protection locked="0"/>
    </xf>
    <xf numFmtId="0" fontId="3" fillId="10" borderId="1" xfId="0" applyFont="1" applyFill="1" applyBorder="1" applyAlignment="1">
      <alignment horizontal="left" vertical="top" wrapText="1"/>
    </xf>
    <xf numFmtId="0" fontId="3" fillId="10" borderId="1" xfId="0" applyFont="1" applyFill="1" applyBorder="1" applyAlignment="1" applyProtection="1">
      <alignment horizontal="left" vertical="top" wrapText="1"/>
      <protection locked="0"/>
    </xf>
    <xf numFmtId="0" fontId="13" fillId="10" borderId="1" xfId="0" applyFont="1" applyFill="1" applyBorder="1" applyAlignment="1">
      <alignment horizontal="left" vertical="top"/>
    </xf>
    <xf numFmtId="0" fontId="13" fillId="10" borderId="1" xfId="0" applyFont="1" applyFill="1" applyBorder="1" applyAlignment="1" applyProtection="1">
      <alignment horizontal="left" vertical="top"/>
      <protection locked="0"/>
    </xf>
    <xf numFmtId="0" fontId="14" fillId="3" borderId="3" xfId="0" applyFont="1" applyFill="1" applyBorder="1" applyAlignment="1">
      <alignment horizontal="left" vertical="top"/>
    </xf>
    <xf numFmtId="164" fontId="11" fillId="11" borderId="1" xfId="0" applyNumberFormat="1" applyFont="1" applyFill="1" applyBorder="1" applyAlignment="1" applyProtection="1">
      <alignment horizontal="center" vertical="center" wrapText="1"/>
      <protection locked="0"/>
    </xf>
    <xf numFmtId="0" fontId="13" fillId="0" borderId="4" xfId="0" applyFont="1" applyBorder="1" applyAlignment="1">
      <alignment horizontal="left" vertical="top"/>
    </xf>
    <xf numFmtId="0" fontId="4" fillId="10" borderId="5" xfId="0" applyFont="1" applyFill="1" applyBorder="1" applyAlignment="1">
      <alignment horizontal="left" vertical="top"/>
    </xf>
    <xf numFmtId="0" fontId="3" fillId="0" borderId="4" xfId="0" applyFont="1" applyBorder="1" applyAlignment="1">
      <alignment horizontal="left" vertical="top"/>
    </xf>
    <xf numFmtId="0" fontId="4" fillId="0" borderId="6" xfId="0" applyFont="1" applyBorder="1" applyAlignment="1">
      <alignment horizontal="left" vertical="top"/>
    </xf>
    <xf numFmtId="0" fontId="3" fillId="0" borderId="4" xfId="0" applyFont="1" applyBorder="1" applyAlignment="1" applyProtection="1">
      <alignment horizontal="left" vertical="top"/>
      <protection locked="0"/>
    </xf>
    <xf numFmtId="0" fontId="17" fillId="0" borderId="8" xfId="0" applyFont="1" applyBorder="1" applyAlignment="1">
      <alignment horizontal="center"/>
    </xf>
    <xf numFmtId="0" fontId="12" fillId="0" borderId="4" xfId="0" applyFont="1" applyBorder="1"/>
    <xf numFmtId="0" fontId="12" fillId="0" borderId="9" xfId="0" applyFont="1" applyBorder="1" applyAlignment="1">
      <alignment horizontal="center"/>
    </xf>
    <xf numFmtId="0" fontId="12" fillId="0" borderId="10" xfId="0" applyFont="1" applyBorder="1"/>
    <xf numFmtId="1" fontId="24" fillId="0" borderId="11" xfId="0" applyNumberFormat="1" applyFont="1" applyBorder="1"/>
    <xf numFmtId="0" fontId="11" fillId="0" borderId="1" xfId="0" applyFont="1" applyBorder="1" applyAlignment="1">
      <alignment horizontal="center"/>
    </xf>
    <xf numFmtId="0" fontId="11" fillId="5" borderId="1" xfId="0" applyFont="1" applyFill="1" applyBorder="1" applyAlignment="1">
      <alignment horizontal="center" vertical="center" wrapText="1"/>
    </xf>
    <xf numFmtId="0" fontId="25" fillId="0" borderId="1" xfId="0" applyFont="1" applyFill="1" applyBorder="1" applyAlignment="1">
      <alignment horizontal="left" vertical="top" wrapText="1"/>
    </xf>
    <xf numFmtId="0" fontId="26" fillId="10" borderId="1" xfId="0" applyFont="1" applyFill="1" applyBorder="1" applyAlignment="1" applyProtection="1">
      <alignment horizontal="left" vertical="top"/>
      <protection locked="0"/>
    </xf>
    <xf numFmtId="0" fontId="26" fillId="10" borderId="1" xfId="0" applyFont="1" applyFill="1" applyBorder="1" applyAlignment="1">
      <alignment horizontal="left" vertical="top" wrapText="1"/>
    </xf>
    <xf numFmtId="0" fontId="14" fillId="5" borderId="1" xfId="0" applyFont="1" applyFill="1" applyBorder="1" applyAlignment="1">
      <alignment horizontal="center"/>
    </xf>
    <xf numFmtId="0" fontId="14" fillId="5" borderId="4" xfId="0" applyFont="1" applyFill="1" applyBorder="1" applyAlignment="1">
      <alignment horizontal="center"/>
    </xf>
    <xf numFmtId="0" fontId="1" fillId="12" borderId="1" xfId="0" applyFont="1" applyFill="1" applyBorder="1" applyAlignment="1">
      <alignment horizontal="center" vertical="center"/>
    </xf>
    <xf numFmtId="0" fontId="2" fillId="12" borderId="6" xfId="0" applyFont="1" applyFill="1" applyBorder="1" applyAlignment="1">
      <alignment horizontal="center" vertical="top"/>
    </xf>
    <xf numFmtId="0" fontId="2" fillId="12" borderId="1" xfId="0" applyFont="1" applyFill="1" applyBorder="1" applyAlignment="1">
      <alignment horizontal="center" vertical="top"/>
    </xf>
    <xf numFmtId="0" fontId="2" fillId="12" borderId="1" xfId="0" applyFont="1" applyFill="1" applyBorder="1" applyAlignment="1">
      <alignment horizontal="center" vertical="top" wrapText="1"/>
    </xf>
    <xf numFmtId="0" fontId="13" fillId="12" borderId="1" xfId="0" applyFont="1" applyFill="1" applyBorder="1"/>
    <xf numFmtId="0" fontId="6" fillId="12" borderId="1" xfId="0" applyFont="1" applyFill="1" applyBorder="1" applyAlignment="1">
      <alignment horizontal="center" vertical="center"/>
    </xf>
    <xf numFmtId="0" fontId="2" fillId="3" borderId="12" xfId="0" applyFont="1" applyFill="1" applyBorder="1" applyAlignment="1">
      <alignment horizontal="left" vertical="top"/>
    </xf>
    <xf numFmtId="0" fontId="2" fillId="3" borderId="13" xfId="0" applyFont="1" applyFill="1" applyBorder="1" applyAlignment="1">
      <alignment horizontal="left" vertical="top"/>
    </xf>
    <xf numFmtId="0" fontId="3" fillId="0" borderId="14" xfId="0" applyFont="1" applyFill="1" applyBorder="1" applyAlignment="1">
      <alignment horizontal="left" vertical="top" wrapText="1"/>
    </xf>
    <xf numFmtId="0" fontId="3" fillId="0" borderId="14" xfId="0" applyFont="1" applyFill="1" applyBorder="1" applyAlignment="1" applyProtection="1">
      <alignment horizontal="left" vertical="top"/>
      <protection locked="0"/>
    </xf>
    <xf numFmtId="0" fontId="13" fillId="4" borderId="14" xfId="0" applyFont="1" applyFill="1" applyBorder="1" applyAlignment="1">
      <alignment horizontal="left" vertical="top" wrapText="1"/>
    </xf>
    <xf numFmtId="0" fontId="3" fillId="4" borderId="14" xfId="0" applyFont="1" applyFill="1" applyBorder="1" applyAlignment="1">
      <alignment horizontal="left" vertical="top" wrapText="1"/>
    </xf>
    <xf numFmtId="1" fontId="3" fillId="0" borderId="14" xfId="0" applyNumberFormat="1" applyFont="1" applyFill="1" applyBorder="1" applyAlignment="1" applyProtection="1">
      <alignment horizontal="center" vertical="center"/>
      <protection locked="0"/>
    </xf>
    <xf numFmtId="0" fontId="13" fillId="0" borderId="14" xfId="0" applyFont="1" applyFill="1" applyBorder="1" applyAlignment="1">
      <alignment horizontal="left" vertical="top" wrapText="1"/>
    </xf>
    <xf numFmtId="0" fontId="27" fillId="0" borderId="15" xfId="0" applyFont="1" applyFill="1" applyBorder="1" applyAlignment="1" applyProtection="1">
      <alignment horizontal="left" vertical="top" wrapText="1"/>
      <protection locked="0"/>
    </xf>
    <xf numFmtId="0" fontId="3" fillId="0" borderId="14" xfId="0" applyFont="1" applyBorder="1" applyAlignment="1">
      <alignment horizontal="left" vertical="top" wrapText="1"/>
    </xf>
    <xf numFmtId="9" fontId="3" fillId="0" borderId="14" xfId="0" applyNumberFormat="1" applyFont="1" applyFill="1" applyBorder="1" applyAlignment="1">
      <alignment horizontal="left" vertical="top" wrapText="1"/>
    </xf>
    <xf numFmtId="9" fontId="13" fillId="4" borderId="14" xfId="0" applyNumberFormat="1" applyFont="1" applyFill="1" applyBorder="1" applyAlignment="1">
      <alignment horizontal="left" vertical="top" wrapText="1"/>
    </xf>
    <xf numFmtId="0" fontId="3" fillId="4" borderId="14" xfId="0" applyFont="1" applyFill="1" applyBorder="1" applyAlignment="1" applyProtection="1">
      <alignment horizontal="left" vertical="top"/>
      <protection locked="0"/>
    </xf>
    <xf numFmtId="1" fontId="3" fillId="0" borderId="14" xfId="0" applyNumberFormat="1" applyFont="1" applyBorder="1" applyAlignment="1" applyProtection="1">
      <alignment horizontal="center" vertical="center" wrapText="1"/>
      <protection locked="0"/>
    </xf>
    <xf numFmtId="0" fontId="27" fillId="0" borderId="15" xfId="0" applyFont="1" applyBorder="1" applyAlignment="1" applyProtection="1">
      <alignment horizontal="left" vertical="top" wrapText="1"/>
      <protection locked="0"/>
    </xf>
    <xf numFmtId="0" fontId="3" fillId="0" borderId="14" xfId="0" applyFont="1" applyFill="1" applyBorder="1" applyAlignment="1" applyProtection="1">
      <alignment horizontal="left" vertical="top" wrapText="1"/>
      <protection locked="0"/>
    </xf>
    <xf numFmtId="0" fontId="27" fillId="0" borderId="14" xfId="0" applyFont="1" applyFill="1" applyBorder="1" applyAlignment="1" applyProtection="1">
      <alignment horizontal="center" vertical="top" wrapText="1"/>
      <protection locked="0"/>
    </xf>
    <xf numFmtId="9" fontId="13" fillId="0" borderId="14" xfId="0" applyNumberFormat="1" applyFont="1" applyFill="1" applyBorder="1" applyAlignment="1">
      <alignment horizontal="left" vertical="top" wrapText="1"/>
    </xf>
    <xf numFmtId="1" fontId="3" fillId="0" borderId="14" xfId="0" applyNumberFormat="1" applyFont="1" applyFill="1" applyBorder="1" applyAlignment="1" applyProtection="1">
      <alignment horizontal="center" vertical="center" wrapText="1"/>
      <protection locked="0"/>
    </xf>
    <xf numFmtId="0" fontId="3" fillId="2" borderId="14" xfId="0" applyFont="1" applyFill="1" applyBorder="1" applyAlignment="1">
      <alignment horizontal="left" vertical="top"/>
    </xf>
    <xf numFmtId="0" fontId="3" fillId="0" borderId="14" xfId="0" applyFont="1" applyBorder="1" applyAlignment="1" applyProtection="1">
      <alignment horizontal="center" vertical="center" wrapText="1"/>
      <protection locked="0"/>
    </xf>
    <xf numFmtId="0" fontId="13" fillId="0" borderId="14" xfId="0" applyFont="1" applyFill="1" applyBorder="1" applyAlignment="1" applyProtection="1">
      <alignment horizontal="left" vertical="top" wrapText="1"/>
      <protection locked="0"/>
    </xf>
    <xf numFmtId="1" fontId="3" fillId="2" borderId="14" xfId="0" applyNumberFormat="1" applyFont="1" applyFill="1" applyBorder="1" applyAlignment="1" applyProtection="1">
      <alignment horizontal="center" vertical="center" wrapText="1"/>
      <protection locked="0"/>
    </xf>
    <xf numFmtId="0" fontId="3" fillId="0" borderId="15" xfId="0" applyFont="1" applyFill="1" applyBorder="1" applyAlignment="1" applyProtection="1">
      <alignment horizontal="left" vertical="top"/>
      <protection locked="0"/>
    </xf>
    <xf numFmtId="9" fontId="3" fillId="4" borderId="14" xfId="0" applyNumberFormat="1" applyFont="1" applyFill="1" applyBorder="1" applyAlignment="1">
      <alignment horizontal="left" vertical="top" wrapText="1"/>
    </xf>
    <xf numFmtId="0" fontId="3" fillId="0" borderId="15"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protection locked="0"/>
    </xf>
    <xf numFmtId="0" fontId="27" fillId="0" borderId="14" xfId="0" applyFont="1" applyFill="1" applyBorder="1" applyAlignment="1" applyProtection="1">
      <alignment horizontal="left" vertical="top" wrapText="1"/>
      <protection locked="0"/>
    </xf>
    <xf numFmtId="0" fontId="26" fillId="0" borderId="15" xfId="0" applyFont="1" applyFill="1" applyBorder="1" applyAlignment="1" applyProtection="1">
      <alignment horizontal="left" vertical="top"/>
      <protection locked="0"/>
    </xf>
    <xf numFmtId="0" fontId="28" fillId="0" borderId="15" xfId="0" applyFont="1" applyFill="1" applyBorder="1" applyAlignment="1" applyProtection="1">
      <alignment horizontal="left" vertical="top"/>
      <protection locked="0"/>
    </xf>
    <xf numFmtId="0" fontId="13" fillId="0" borderId="14" xfId="0" applyFont="1" applyFill="1" applyBorder="1" applyAlignment="1" applyProtection="1">
      <alignment horizontal="left" vertical="top"/>
      <protection locked="0"/>
    </xf>
    <xf numFmtId="0" fontId="3" fillId="0" borderId="16" xfId="0" applyFont="1" applyFill="1" applyBorder="1" applyAlignment="1">
      <alignment horizontal="left" vertical="top"/>
    </xf>
    <xf numFmtId="0" fontId="3" fillId="4" borderId="14" xfId="0" applyFont="1" applyFill="1" applyBorder="1" applyAlignment="1">
      <alignment horizontal="left" vertical="top"/>
    </xf>
    <xf numFmtId="1" fontId="3" fillId="0" borderId="14" xfId="0" applyNumberFormat="1" applyFont="1" applyFill="1" applyBorder="1" applyAlignment="1">
      <alignment horizontal="center" vertical="center" wrapText="1"/>
    </xf>
    <xf numFmtId="0" fontId="3" fillId="8" borderId="15" xfId="0" applyFont="1" applyFill="1" applyBorder="1" applyAlignment="1">
      <alignment horizontal="left" vertical="top"/>
    </xf>
    <xf numFmtId="0" fontId="13" fillId="10" borderId="14" xfId="0" applyFont="1" applyFill="1" applyBorder="1" applyAlignment="1">
      <alignment horizontal="left" vertical="top" wrapText="1"/>
    </xf>
    <xf numFmtId="0" fontId="13" fillId="10" borderId="14" xfId="0" applyFont="1" applyFill="1" applyBorder="1" applyAlignment="1" applyProtection="1">
      <alignment horizontal="left" vertical="top" wrapText="1"/>
      <protection locked="0"/>
    </xf>
    <xf numFmtId="0" fontId="13" fillId="0" borderId="14" xfId="0" applyFont="1" applyBorder="1" applyAlignment="1">
      <alignment horizontal="left" vertical="top" wrapText="1"/>
    </xf>
    <xf numFmtId="0" fontId="13" fillId="0" borderId="17" xfId="0" applyFont="1" applyFill="1" applyBorder="1" applyAlignment="1">
      <alignment horizontal="left" vertical="top" wrapText="1"/>
    </xf>
    <xf numFmtId="0" fontId="3" fillId="0" borderId="17" xfId="0" applyFont="1" applyFill="1" applyBorder="1" applyAlignment="1">
      <alignment horizontal="left" vertical="top" wrapText="1"/>
    </xf>
    <xf numFmtId="0" fontId="13" fillId="2" borderId="17" xfId="0" applyFont="1" applyFill="1" applyBorder="1" applyAlignment="1">
      <alignment horizontal="left" vertical="top" wrapText="1"/>
    </xf>
    <xf numFmtId="0" fontId="13" fillId="0" borderId="17" xfId="0" applyFont="1" applyFill="1" applyBorder="1" applyAlignment="1" applyProtection="1">
      <alignment horizontal="left" vertical="top" wrapText="1"/>
      <protection locked="0"/>
    </xf>
    <xf numFmtId="1" fontId="3" fillId="0" borderId="17" xfId="0" applyNumberFormat="1" applyFont="1" applyFill="1" applyBorder="1" applyAlignment="1" applyProtection="1">
      <alignment horizontal="center" vertical="center" wrapText="1"/>
      <protection locked="0"/>
    </xf>
    <xf numFmtId="0" fontId="0" fillId="0" borderId="0" xfId="0" applyAlignment="1">
      <alignment wrapText="1"/>
    </xf>
    <xf numFmtId="0" fontId="29" fillId="0" borderId="0" xfId="0" applyFont="1"/>
    <xf numFmtId="0" fontId="30" fillId="11" borderId="1" xfId="0" applyFont="1" applyFill="1" applyBorder="1" applyAlignment="1">
      <alignment horizontal="center" vertical="top"/>
    </xf>
    <xf numFmtId="0" fontId="31" fillId="0" borderId="1" xfId="0" applyFont="1" applyBorder="1" applyAlignment="1">
      <alignment horizontal="center" vertical="center" wrapText="1"/>
    </xf>
    <xf numFmtId="0" fontId="25" fillId="0" borderId="1" xfId="0" applyFont="1" applyBorder="1" applyAlignment="1">
      <alignment horizontal="left" vertical="top" wrapText="1"/>
    </xf>
    <xf numFmtId="0" fontId="25" fillId="0" borderId="1" xfId="0" applyFont="1" applyBorder="1" applyAlignment="1">
      <alignment vertical="top" wrapText="1"/>
    </xf>
    <xf numFmtId="0" fontId="29" fillId="0" borderId="0" xfId="0" applyFont="1" applyAlignment="1">
      <alignment vertical="top"/>
    </xf>
    <xf numFmtId="0" fontId="29" fillId="0" borderId="1" xfId="0" applyFont="1" applyBorder="1"/>
    <xf numFmtId="0" fontId="13" fillId="13" borderId="14" xfId="0" applyFont="1" applyFill="1" applyBorder="1" applyAlignment="1">
      <alignment horizontal="center" vertical="top"/>
    </xf>
    <xf numFmtId="1" fontId="3" fillId="13" borderId="14" xfId="0" applyNumberFormat="1" applyFont="1" applyFill="1" applyBorder="1" applyAlignment="1">
      <alignment horizontal="center" vertical="center" wrapText="1"/>
    </xf>
    <xf numFmtId="0" fontId="13" fillId="13" borderId="15" xfId="0" applyFont="1" applyFill="1" applyBorder="1" applyAlignment="1">
      <alignment horizontal="left" vertical="top"/>
    </xf>
    <xf numFmtId="0" fontId="13" fillId="13" borderId="14" xfId="0" applyFont="1" applyFill="1" applyBorder="1" applyAlignment="1">
      <alignment horizontal="left" vertical="top"/>
    </xf>
    <xf numFmtId="0" fontId="29" fillId="0" borderId="1" xfId="0" applyFont="1" applyFill="1" applyBorder="1" applyAlignment="1">
      <alignment horizontal="left" vertical="top" wrapText="1"/>
    </xf>
    <xf numFmtId="0" fontId="29" fillId="0" borderId="1" xfId="0" applyFont="1" applyBorder="1" applyAlignment="1">
      <alignment horizontal="left" vertical="top" wrapText="1"/>
    </xf>
    <xf numFmtId="0" fontId="22" fillId="4" borderId="1" xfId="0" applyFont="1" applyFill="1" applyBorder="1" applyAlignment="1">
      <alignment horizontal="left" vertical="top" wrapText="1"/>
    </xf>
    <xf numFmtId="0" fontId="22" fillId="4" borderId="1" xfId="0" applyFont="1" applyFill="1" applyBorder="1" applyAlignment="1">
      <alignment horizontal="center" vertical="top" wrapText="1"/>
    </xf>
    <xf numFmtId="0" fontId="29" fillId="4" borderId="1" xfId="0" applyFont="1" applyFill="1" applyBorder="1" applyAlignment="1">
      <alignment horizontal="left" vertical="top" wrapText="1"/>
    </xf>
    <xf numFmtId="0" fontId="29" fillId="0" borderId="1" xfId="0" applyFont="1" applyBorder="1" applyAlignment="1">
      <alignment vertical="top" wrapText="1"/>
    </xf>
    <xf numFmtId="0" fontId="13" fillId="0" borderId="1" xfId="0" applyFont="1" applyBorder="1" applyAlignment="1">
      <alignment vertical="top" wrapText="1"/>
    </xf>
    <xf numFmtId="0" fontId="26" fillId="4" borderId="15" xfId="0" applyFont="1" applyFill="1" applyBorder="1" applyAlignment="1" applyProtection="1">
      <alignment horizontal="left" vertical="top"/>
      <protection locked="0"/>
    </xf>
    <xf numFmtId="0" fontId="13" fillId="4" borderId="14" xfId="0" applyFont="1" applyFill="1" applyBorder="1" applyAlignment="1" applyProtection="1">
      <alignment horizontal="left" vertical="top" wrapText="1"/>
      <protection locked="0"/>
    </xf>
    <xf numFmtId="1" fontId="13" fillId="4" borderId="14" xfId="0" applyNumberFormat="1" applyFont="1" applyFill="1" applyBorder="1" applyAlignment="1" applyProtection="1">
      <alignment horizontal="center" vertical="center" wrapText="1"/>
      <protection locked="0"/>
    </xf>
    <xf numFmtId="0" fontId="13" fillId="0" borderId="16" xfId="0" applyFont="1" applyFill="1" applyBorder="1" applyAlignment="1">
      <alignment horizontal="left" vertical="top" wrapText="1"/>
    </xf>
    <xf numFmtId="0" fontId="13" fillId="0" borderId="14" xfId="0" applyFont="1" applyFill="1" applyBorder="1" applyAlignment="1">
      <alignment horizontal="center" vertical="center" wrapText="1"/>
    </xf>
    <xf numFmtId="1" fontId="13" fillId="0" borderId="14" xfId="0" applyNumberFormat="1" applyFont="1" applyFill="1" applyBorder="1" applyAlignment="1" applyProtection="1">
      <alignment horizontal="center" vertical="center" wrapText="1"/>
      <protection locked="0"/>
    </xf>
    <xf numFmtId="0" fontId="3" fillId="0" borderId="16" xfId="0" applyFont="1" applyFill="1" applyBorder="1" applyAlignment="1">
      <alignment horizontal="left" vertical="top" wrapText="1"/>
    </xf>
    <xf numFmtId="1" fontId="14"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center" vertical="top" wrapText="1"/>
    </xf>
    <xf numFmtId="0" fontId="13" fillId="2" borderId="14" xfId="0" applyFont="1" applyFill="1" applyBorder="1" applyAlignment="1">
      <alignment horizontal="left" vertical="top" wrapText="1"/>
    </xf>
    <xf numFmtId="0" fontId="13" fillId="2" borderId="14" xfId="0" applyFont="1" applyFill="1" applyBorder="1" applyAlignment="1" applyProtection="1">
      <alignment horizontal="left" vertical="top"/>
      <protection locked="0"/>
    </xf>
    <xf numFmtId="0" fontId="13" fillId="4" borderId="1" xfId="0" applyFont="1" applyFill="1" applyBorder="1" applyAlignment="1">
      <alignment horizontal="justify" vertical="top"/>
    </xf>
    <xf numFmtId="0" fontId="3" fillId="14" borderId="16" xfId="0" applyFont="1" applyFill="1" applyBorder="1" applyAlignment="1">
      <alignment horizontal="left" vertical="top" wrapText="1"/>
    </xf>
    <xf numFmtId="0" fontId="13" fillId="0" borderId="16" xfId="0" applyFont="1" applyFill="1" applyBorder="1" applyAlignment="1">
      <alignment horizontal="left" vertical="top"/>
    </xf>
    <xf numFmtId="0" fontId="13" fillId="0" borderId="19" xfId="0" applyFont="1" applyFill="1" applyBorder="1" applyAlignment="1">
      <alignment horizontal="left" vertical="top"/>
    </xf>
    <xf numFmtId="0" fontId="3" fillId="0" borderId="6" xfId="0" applyFont="1" applyBorder="1" applyAlignment="1">
      <alignment horizontal="left" vertical="top"/>
    </xf>
    <xf numFmtId="0" fontId="3" fillId="0" borderId="8" xfId="0" applyFont="1" applyBorder="1" applyAlignment="1">
      <alignment horizontal="left" vertical="top"/>
    </xf>
    <xf numFmtId="9" fontId="0" fillId="0" borderId="0" xfId="0" applyNumberFormat="1"/>
    <xf numFmtId="1" fontId="11" fillId="5"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xf>
    <xf numFmtId="0" fontId="13" fillId="4" borderId="16" xfId="0" applyFont="1" applyFill="1" applyBorder="1" applyAlignment="1">
      <alignment horizontal="left" vertical="top"/>
    </xf>
    <xf numFmtId="0" fontId="4"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4" borderId="6" xfId="0" applyFont="1" applyFill="1" applyBorder="1" applyAlignment="1">
      <alignment horizontal="left" vertical="top"/>
    </xf>
    <xf numFmtId="0" fontId="3" fillId="4" borderId="1" xfId="0" applyFont="1" applyFill="1" applyBorder="1" applyAlignment="1">
      <alignment horizontal="left" vertical="top" wrapText="1"/>
    </xf>
    <xf numFmtId="0" fontId="13" fillId="4" borderId="1" xfId="0" applyFont="1" applyFill="1" applyBorder="1" applyAlignment="1">
      <alignment horizontal="left" vertical="top"/>
    </xf>
    <xf numFmtId="0" fontId="13" fillId="4" borderId="1" xfId="0" applyFont="1" applyFill="1" applyBorder="1" applyAlignment="1" applyProtection="1">
      <alignment horizontal="left" vertical="top"/>
      <protection locked="0"/>
    </xf>
    <xf numFmtId="1" fontId="3" fillId="4" borderId="1" xfId="0" applyNumberFormat="1" applyFont="1" applyFill="1" applyBorder="1" applyAlignment="1" applyProtection="1">
      <alignment horizontal="center" vertical="center" wrapText="1"/>
      <protection locked="0"/>
    </xf>
    <xf numFmtId="0" fontId="12" fillId="4" borderId="0" xfId="0" applyFont="1" applyFill="1"/>
    <xf numFmtId="0" fontId="23" fillId="0" borderId="1" xfId="0" applyFont="1" applyBorder="1" applyAlignment="1" applyProtection="1">
      <alignment horizontal="left" vertical="top" wrapText="1"/>
      <protection locked="0"/>
    </xf>
    <xf numFmtId="0" fontId="41" fillId="0" borderId="1" xfId="0" applyFont="1" applyBorder="1" applyAlignment="1" applyProtection="1">
      <alignment horizontal="left" vertical="top" wrapText="1"/>
      <protection locked="0"/>
    </xf>
    <xf numFmtId="0" fontId="42" fillId="0" borderId="1" xfId="0" applyFont="1" applyBorder="1" applyAlignment="1" applyProtection="1">
      <alignment horizontal="left" vertical="top" wrapText="1"/>
      <protection locked="0"/>
    </xf>
    <xf numFmtId="0" fontId="23" fillId="0" borderId="1" xfId="0" applyFont="1" applyBorder="1" applyAlignment="1" applyProtection="1">
      <alignment horizontal="left" vertical="top"/>
      <protection locked="0"/>
    </xf>
    <xf numFmtId="0" fontId="42" fillId="0" borderId="1" xfId="0" applyFont="1" applyBorder="1" applyAlignment="1" applyProtection="1">
      <alignment horizontal="left" vertical="top"/>
      <protection locked="0"/>
    </xf>
    <xf numFmtId="0" fontId="23" fillId="0" borderId="1" xfId="0" applyFont="1" applyBorder="1"/>
    <xf numFmtId="0" fontId="0" fillId="0" borderId="0" xfId="0" applyFont="1"/>
    <xf numFmtId="0" fontId="44" fillId="0" borderId="1" xfId="0" applyFont="1" applyBorder="1" applyAlignment="1" applyProtection="1">
      <alignment horizontal="left" vertical="top" wrapText="1"/>
      <protection locked="0"/>
    </xf>
    <xf numFmtId="0" fontId="45" fillId="0" borderId="1" xfId="0" applyFont="1" applyBorder="1" applyAlignment="1" applyProtection="1">
      <alignment horizontal="center" vertical="top" wrapText="1"/>
      <protection locked="0"/>
    </xf>
    <xf numFmtId="0" fontId="22" fillId="0" borderId="0" xfId="0" applyFont="1" applyAlignment="1">
      <alignment vertical="center"/>
    </xf>
    <xf numFmtId="0" fontId="44" fillId="0" borderId="1" xfId="0" applyFont="1" applyBorder="1" applyAlignment="1" applyProtection="1">
      <alignment vertical="top" wrapText="1"/>
      <protection locked="0"/>
    </xf>
    <xf numFmtId="0" fontId="44" fillId="0" borderId="1" xfId="0" applyFont="1" applyBorder="1" applyAlignment="1">
      <alignment horizontal="left" vertical="top" wrapText="1"/>
    </xf>
    <xf numFmtId="0" fontId="46" fillId="0" borderId="1" xfId="0" applyFont="1" applyBorder="1" applyAlignment="1">
      <alignment horizontal="center" vertical="center"/>
    </xf>
    <xf numFmtId="0" fontId="22" fillId="0" borderId="1" xfId="0" applyFont="1" applyBorder="1"/>
    <xf numFmtId="0" fontId="17" fillId="0" borderId="15" xfId="0" applyFont="1" applyFill="1" applyBorder="1" applyAlignment="1" applyProtection="1">
      <alignment vertical="top" wrapText="1"/>
      <protection locked="0"/>
    </xf>
    <xf numFmtId="0" fontId="17" fillId="4" borderId="14" xfId="0" applyFont="1" applyFill="1" applyBorder="1" applyAlignment="1">
      <alignment horizontal="left" vertical="top" wrapText="1"/>
    </xf>
    <xf numFmtId="0" fontId="13" fillId="0" borderId="15" xfId="0" applyFont="1" applyFill="1" applyBorder="1" applyAlignment="1" applyProtection="1">
      <alignment horizontal="left" vertical="top" wrapText="1"/>
      <protection locked="0"/>
    </xf>
    <xf numFmtId="0" fontId="13" fillId="0" borderId="15" xfId="0" applyFont="1" applyBorder="1" applyAlignment="1" applyProtection="1">
      <alignment horizontal="left" vertical="top" wrapText="1"/>
      <protection locked="0"/>
    </xf>
    <xf numFmtId="0" fontId="13" fillId="2" borderId="15" xfId="0" applyFont="1" applyFill="1" applyBorder="1" applyAlignment="1" applyProtection="1">
      <alignment horizontal="left" vertical="top" wrapText="1"/>
      <protection locked="0"/>
    </xf>
    <xf numFmtId="0" fontId="13" fillId="0" borderId="4" xfId="0" applyFont="1" applyBorder="1" applyAlignment="1" applyProtection="1">
      <alignment horizontal="left" vertical="top" wrapText="1"/>
      <protection locked="0"/>
    </xf>
    <xf numFmtId="0" fontId="13" fillId="0" borderId="4" xfId="0" applyFont="1" applyFill="1" applyBorder="1" applyAlignment="1" applyProtection="1">
      <alignment horizontal="left" vertical="top" wrapText="1"/>
      <protection locked="0"/>
    </xf>
    <xf numFmtId="0" fontId="14" fillId="0" borderId="7"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3" fillId="0" borderId="7" xfId="0" applyFont="1" applyFill="1" applyBorder="1" applyAlignment="1" applyProtection="1">
      <alignment horizontal="left" vertical="top" wrapText="1"/>
      <protection locked="0"/>
    </xf>
    <xf numFmtId="0" fontId="13" fillId="4" borderId="4" xfId="0" applyFont="1" applyFill="1" applyBorder="1" applyAlignment="1" applyProtection="1">
      <alignment horizontal="left" vertical="top" wrapText="1"/>
      <protection locked="0"/>
    </xf>
    <xf numFmtId="0" fontId="13" fillId="0" borderId="0" xfId="0" applyFont="1" applyAlignment="1">
      <alignment vertical="top" wrapText="1"/>
    </xf>
    <xf numFmtId="0" fontId="17" fillId="0" borderId="11" xfId="0" applyFont="1" applyBorder="1" applyAlignment="1">
      <alignment horizontal="left"/>
    </xf>
    <xf numFmtId="0" fontId="1" fillId="12" borderId="22" xfId="0" applyFont="1" applyFill="1" applyBorder="1" applyAlignment="1">
      <alignment horizontal="center" vertical="center" wrapText="1"/>
    </xf>
    <xf numFmtId="0" fontId="1" fillId="12" borderId="23"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32" fillId="0" borderId="6" xfId="0" applyFont="1" applyFill="1" applyBorder="1" applyAlignment="1">
      <alignment horizontal="center"/>
    </xf>
    <xf numFmtId="0" fontId="33" fillId="0" borderId="1" xfId="0" applyFont="1" applyFill="1" applyBorder="1" applyAlignment="1">
      <alignment horizontal="center"/>
    </xf>
    <xf numFmtId="0" fontId="33" fillId="0" borderId="4" xfId="0" applyFont="1" applyFill="1" applyBorder="1" applyAlignment="1">
      <alignment horizontal="center"/>
    </xf>
    <xf numFmtId="0" fontId="1" fillId="12" borderId="1" xfId="0" applyFont="1" applyFill="1" applyBorder="1" applyAlignment="1">
      <alignment horizontal="center" vertical="center"/>
    </xf>
    <xf numFmtId="0" fontId="1" fillId="12" borderId="1" xfId="0" applyFont="1" applyFill="1" applyBorder="1" applyAlignment="1">
      <alignment horizontal="center" vertical="center" wrapText="1"/>
    </xf>
    <xf numFmtId="0" fontId="1" fillId="3" borderId="24" xfId="0" applyFont="1" applyFill="1" applyBorder="1" applyAlignment="1">
      <alignment horizontal="left" vertical="top"/>
    </xf>
    <xf numFmtId="0" fontId="1" fillId="3" borderId="12" xfId="0" applyFont="1" applyFill="1" applyBorder="1" applyAlignment="1">
      <alignment horizontal="left" vertical="top"/>
    </xf>
    <xf numFmtId="0" fontId="1" fillId="12" borderId="25" xfId="0" applyFont="1" applyFill="1" applyBorder="1" applyAlignment="1">
      <alignment horizontal="center" vertical="center" wrapText="1"/>
    </xf>
    <xf numFmtId="0" fontId="1" fillId="12" borderId="26" xfId="0" applyFont="1" applyFill="1" applyBorder="1" applyAlignment="1">
      <alignment horizontal="center" vertical="center" wrapText="1"/>
    </xf>
    <xf numFmtId="0" fontId="1" fillId="12" borderId="27" xfId="0" applyFont="1" applyFill="1" applyBorder="1" applyAlignment="1">
      <alignment horizontal="center" vertical="center" wrapText="1"/>
    </xf>
    <xf numFmtId="0" fontId="14" fillId="0" borderId="1" xfId="0" applyFont="1" applyBorder="1" applyAlignment="1">
      <alignment horizontal="center"/>
    </xf>
    <xf numFmtId="0" fontId="5" fillId="5" borderId="28" xfId="0" applyFont="1" applyFill="1" applyBorder="1" applyAlignment="1">
      <alignment horizontal="center"/>
    </xf>
    <xf numFmtId="0" fontId="34" fillId="5" borderId="29" xfId="0" applyFont="1" applyFill="1" applyBorder="1" applyAlignment="1">
      <alignment horizontal="center"/>
    </xf>
    <xf numFmtId="0" fontId="34" fillId="5" borderId="30" xfId="0" applyFont="1" applyFill="1" applyBorder="1" applyAlignment="1">
      <alignment horizontal="center"/>
    </xf>
    <xf numFmtId="0" fontId="1" fillId="12" borderId="6" xfId="0" applyFont="1" applyFill="1" applyBorder="1" applyAlignment="1">
      <alignment horizontal="center" vertical="center"/>
    </xf>
    <xf numFmtId="0" fontId="1" fillId="6" borderId="5" xfId="0" applyFont="1" applyFill="1" applyBorder="1" applyAlignment="1">
      <alignment horizontal="center" vertical="top"/>
    </xf>
    <xf numFmtId="0" fontId="1" fillId="6" borderId="3" xfId="0" applyFont="1" applyFill="1" applyBorder="1" applyAlignment="1">
      <alignment horizontal="center" vertical="top"/>
    </xf>
    <xf numFmtId="0" fontId="1" fillId="6" borderId="31" xfId="0" applyFont="1" applyFill="1" applyBorder="1" applyAlignment="1">
      <alignment horizontal="center" vertical="top"/>
    </xf>
    <xf numFmtId="0" fontId="14" fillId="3" borderId="5" xfId="0" applyFont="1" applyFill="1" applyBorder="1" applyAlignment="1">
      <alignment horizontal="left" vertical="top"/>
    </xf>
    <xf numFmtId="0" fontId="14" fillId="3" borderId="3" xfId="0" applyFont="1" applyFill="1" applyBorder="1" applyAlignment="1">
      <alignment horizontal="left" vertical="top"/>
    </xf>
    <xf numFmtId="0" fontId="13" fillId="4" borderId="32" xfId="0" applyFont="1" applyFill="1" applyBorder="1" applyAlignment="1">
      <alignment horizontal="center" vertical="center" wrapText="1"/>
    </xf>
    <xf numFmtId="0" fontId="13" fillId="4" borderId="33" xfId="0" applyFont="1" applyFill="1" applyBorder="1" applyAlignment="1">
      <alignment horizontal="center" vertical="center" wrapText="1"/>
    </xf>
    <xf numFmtId="0" fontId="13" fillId="4" borderId="34" xfId="0" applyFont="1" applyFill="1" applyBorder="1" applyAlignment="1">
      <alignment horizontal="center" vertical="center" wrapText="1"/>
    </xf>
    <xf numFmtId="0" fontId="4" fillId="5" borderId="5" xfId="0" applyFont="1" applyFill="1" applyBorder="1" applyAlignment="1" applyProtection="1">
      <alignment horizontal="left"/>
      <protection locked="0"/>
    </xf>
    <xf numFmtId="0" fontId="4" fillId="5" borderId="3" xfId="0" applyFont="1" applyFill="1" applyBorder="1" applyAlignment="1" applyProtection="1">
      <alignment horizontal="left"/>
      <protection locked="0"/>
    </xf>
    <xf numFmtId="0" fontId="4" fillId="5" borderId="21" xfId="0" applyFont="1" applyFill="1" applyBorder="1" applyAlignment="1" applyProtection="1">
      <alignment horizontal="left"/>
      <protection locked="0"/>
    </xf>
    <xf numFmtId="0" fontId="14" fillId="5" borderId="20" xfId="0" applyFont="1" applyFill="1" applyBorder="1" applyAlignment="1" applyProtection="1">
      <alignment horizontal="left"/>
      <protection locked="0"/>
    </xf>
    <xf numFmtId="0" fontId="14" fillId="5" borderId="21" xfId="0" applyFont="1" applyFill="1" applyBorder="1" applyAlignment="1" applyProtection="1">
      <alignment horizontal="left"/>
      <protection locked="0"/>
    </xf>
    <xf numFmtId="0" fontId="14" fillId="10" borderId="16" xfId="0" applyFont="1" applyFill="1" applyBorder="1" applyAlignment="1">
      <alignment horizontal="left" vertical="top"/>
    </xf>
    <xf numFmtId="0" fontId="14" fillId="10" borderId="14" xfId="0" applyFont="1" applyFill="1" applyBorder="1" applyAlignment="1">
      <alignment horizontal="left" vertical="top"/>
    </xf>
    <xf numFmtId="0" fontId="14" fillId="10" borderId="15" xfId="0" applyFont="1" applyFill="1" applyBorder="1" applyAlignment="1">
      <alignment horizontal="left" vertical="top"/>
    </xf>
    <xf numFmtId="0" fontId="14" fillId="3" borderId="16" xfId="0" applyFont="1" applyFill="1" applyBorder="1" applyAlignment="1">
      <alignment horizontal="left" vertical="top" wrapText="1"/>
    </xf>
    <xf numFmtId="0" fontId="14" fillId="3" borderId="14" xfId="0" applyFont="1" applyFill="1" applyBorder="1" applyAlignment="1">
      <alignment horizontal="left" vertical="top" wrapText="1"/>
    </xf>
    <xf numFmtId="0" fontId="14" fillId="3" borderId="15" xfId="0" applyFont="1" applyFill="1" applyBorder="1" applyAlignment="1">
      <alignment horizontal="left" vertical="top" wrapText="1"/>
    </xf>
    <xf numFmtId="0" fontId="14" fillId="13" borderId="16" xfId="0" applyFont="1" applyFill="1" applyBorder="1" applyAlignment="1">
      <alignment horizontal="left" vertical="top"/>
    </xf>
    <xf numFmtId="0" fontId="14" fillId="13" borderId="14" xfId="0" applyFont="1" applyFill="1" applyBorder="1" applyAlignment="1">
      <alignment horizontal="left" vertical="top"/>
    </xf>
    <xf numFmtId="0" fontId="14" fillId="5" borderId="3" xfId="0" applyFont="1" applyFill="1" applyBorder="1" applyAlignment="1" applyProtection="1">
      <alignment horizontal="left"/>
      <protection locked="0"/>
    </xf>
    <xf numFmtId="0" fontId="4" fillId="3" borderId="20" xfId="0" applyFont="1" applyFill="1" applyBorder="1" applyAlignment="1">
      <alignment horizontal="left" vertical="top"/>
    </xf>
    <xf numFmtId="0" fontId="4" fillId="3" borderId="3" xfId="0" applyFont="1" applyFill="1" applyBorder="1" applyAlignment="1">
      <alignment horizontal="left" vertical="top"/>
    </xf>
    <xf numFmtId="0" fontId="4" fillId="3" borderId="21" xfId="0" applyFont="1" applyFill="1" applyBorder="1" applyAlignment="1">
      <alignment horizontal="left" vertical="top"/>
    </xf>
    <xf numFmtId="0" fontId="3" fillId="3" borderId="3" xfId="0" applyFont="1" applyFill="1" applyBorder="1" applyAlignment="1">
      <alignment horizontal="left" vertical="top"/>
    </xf>
    <xf numFmtId="0" fontId="3" fillId="3" borderId="21" xfId="0" applyFont="1" applyFill="1" applyBorder="1" applyAlignment="1">
      <alignment horizontal="left" vertical="top"/>
    </xf>
    <xf numFmtId="0" fontId="14" fillId="13" borderId="16" xfId="0" applyFont="1" applyFill="1" applyBorder="1" applyAlignment="1">
      <alignment horizontal="center" vertical="top"/>
    </xf>
    <xf numFmtId="0" fontId="14" fillId="13" borderId="14" xfId="0" applyFont="1" applyFill="1" applyBorder="1" applyAlignment="1">
      <alignment horizontal="center" vertical="top"/>
    </xf>
    <xf numFmtId="0" fontId="14" fillId="0" borderId="1" xfId="0" applyFont="1" applyBorder="1" applyAlignment="1">
      <alignment horizontal="right"/>
    </xf>
    <xf numFmtId="0" fontId="43" fillId="11"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39" fillId="8" borderId="1" xfId="0" applyFont="1" applyFill="1" applyBorder="1" applyAlignment="1">
      <alignment horizontal="center" vertical="top"/>
    </xf>
    <xf numFmtId="0" fontId="40" fillId="0" borderId="1" xfId="0" applyFont="1" applyFill="1" applyBorder="1" applyAlignment="1">
      <alignment horizontal="center"/>
    </xf>
    <xf numFmtId="0" fontId="1" fillId="11" borderId="1" xfId="0" applyFont="1" applyFill="1" applyBorder="1" applyAlignment="1">
      <alignment horizontal="center" vertical="center"/>
    </xf>
    <xf numFmtId="0" fontId="1" fillId="11" borderId="1" xfId="0" applyFont="1" applyFill="1" applyBorder="1" applyAlignment="1">
      <alignment horizontal="left" vertical="center" wrapText="1"/>
    </xf>
    <xf numFmtId="0" fontId="14" fillId="8" borderId="1" xfId="0" applyFont="1" applyFill="1" applyBorder="1" applyAlignment="1" applyProtection="1">
      <alignment horizontal="left"/>
      <protection locked="0"/>
    </xf>
    <xf numFmtId="0" fontId="4" fillId="8" borderId="1" xfId="0" applyFont="1" applyFill="1" applyBorder="1" applyAlignment="1" applyProtection="1">
      <alignment horizontal="left"/>
      <protection locked="0"/>
    </xf>
    <xf numFmtId="0" fontId="30" fillId="11" borderId="22" xfId="0" applyFont="1" applyFill="1" applyBorder="1" applyAlignment="1">
      <alignment horizontal="center" vertical="top" wrapText="1"/>
    </xf>
    <xf numFmtId="0" fontId="30" fillId="11" borderId="2" xfId="0" applyFont="1" applyFill="1" applyBorder="1" applyAlignment="1">
      <alignment horizontal="center" vertical="top" wrapText="1"/>
    </xf>
    <xf numFmtId="0" fontId="35" fillId="11" borderId="22" xfId="0" applyFont="1" applyFill="1" applyBorder="1" applyAlignment="1">
      <alignment horizontal="center" vertical="top"/>
    </xf>
    <xf numFmtId="0" fontId="35" fillId="11" borderId="2" xfId="0" applyFont="1" applyFill="1" applyBorder="1" applyAlignment="1">
      <alignment horizontal="center" vertical="top"/>
    </xf>
    <xf numFmtId="0" fontId="30" fillId="0" borderId="20" xfId="0" applyFont="1" applyBorder="1" applyAlignment="1">
      <alignment horizontal="center" vertical="center"/>
    </xf>
    <xf numFmtId="0" fontId="29" fillId="0" borderId="21" xfId="0" applyFont="1" applyBorder="1" applyAlignment="1">
      <alignment horizontal="center" vertical="center"/>
    </xf>
    <xf numFmtId="0" fontId="36" fillId="8" borderId="1" xfId="0" applyFont="1" applyFill="1" applyBorder="1" applyAlignment="1">
      <alignment horizontal="center" vertical="top" wrapText="1"/>
    </xf>
    <xf numFmtId="0" fontId="36" fillId="8" borderId="1" xfId="0" applyFont="1" applyFill="1" applyBorder="1" applyAlignment="1">
      <alignment horizontal="center" vertical="top"/>
    </xf>
    <xf numFmtId="0" fontId="31" fillId="8" borderId="1" xfId="0" applyFont="1" applyFill="1" applyBorder="1" applyAlignment="1" applyProtection="1">
      <alignment horizontal="left"/>
      <protection locked="0"/>
    </xf>
    <xf numFmtId="0" fontId="30" fillId="8" borderId="1" xfId="0" applyFont="1" applyFill="1" applyBorder="1" applyAlignment="1" applyProtection="1">
      <alignment horizontal="left"/>
      <protection locked="0"/>
    </xf>
    <xf numFmtId="0" fontId="30" fillId="8" borderId="20" xfId="0" applyFont="1" applyFill="1" applyBorder="1" applyAlignment="1" applyProtection="1">
      <alignment horizontal="left"/>
      <protection locked="0"/>
    </xf>
    <xf numFmtId="0" fontId="30" fillId="8" borderId="3" xfId="0" applyFont="1" applyFill="1" applyBorder="1" applyAlignment="1" applyProtection="1">
      <alignment horizontal="left"/>
      <protection locked="0"/>
    </xf>
    <xf numFmtId="0" fontId="30" fillId="8" borderId="21" xfId="0" applyFont="1" applyFill="1" applyBorder="1" applyAlignment="1" applyProtection="1">
      <alignment horizontal="left"/>
      <protection locked="0"/>
    </xf>
    <xf numFmtId="0" fontId="37" fillId="0" borderId="1" xfId="0" applyFont="1" applyFill="1" applyBorder="1" applyAlignment="1">
      <alignment horizontal="center" vertical="top"/>
    </xf>
    <xf numFmtId="0" fontId="35" fillId="11" borderId="1" xfId="0" applyFont="1" applyFill="1" applyBorder="1" applyAlignment="1">
      <alignment horizontal="left" vertical="top"/>
    </xf>
    <xf numFmtId="0" fontId="35" fillId="11" borderId="1" xfId="0" applyFont="1" applyFill="1" applyBorder="1" applyAlignment="1">
      <alignment horizontal="left" vertical="top" wrapText="1"/>
    </xf>
    <xf numFmtId="0" fontId="30" fillId="11" borderId="20" xfId="0" applyFont="1" applyFill="1" applyBorder="1" applyAlignment="1">
      <alignment horizontal="center" vertical="top" wrapText="1"/>
    </xf>
    <xf numFmtId="0" fontId="30" fillId="11" borderId="21" xfId="0" applyFont="1" applyFill="1" applyBorder="1" applyAlignment="1">
      <alignment horizontal="center" vertical="top" wrapText="1"/>
    </xf>
    <xf numFmtId="0" fontId="11" fillId="0" borderId="1" xfId="0" applyFont="1" applyBorder="1" applyAlignment="1">
      <alignment horizontal="center"/>
    </xf>
    <xf numFmtId="0" fontId="11" fillId="5" borderId="20"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21" xfId="0" applyFont="1" applyFill="1" applyBorder="1" applyAlignment="1">
      <alignment horizontal="center" vertical="center" wrapText="1"/>
    </xf>
    <xf numFmtId="1" fontId="11" fillId="5" borderId="1" xfId="0" applyNumberFormat="1" applyFont="1" applyFill="1" applyBorder="1" applyAlignment="1">
      <alignment horizontal="center" vertical="center" wrapText="1"/>
    </xf>
    <xf numFmtId="0" fontId="0" fillId="5" borderId="20" xfId="0" applyFill="1" applyBorder="1" applyAlignment="1" applyProtection="1">
      <alignment horizontal="center"/>
      <protection locked="0"/>
    </xf>
    <xf numFmtId="0" fontId="0" fillId="5" borderId="21" xfId="0" applyFill="1" applyBorder="1" applyAlignment="1" applyProtection="1">
      <alignment horizontal="center"/>
      <protection locked="0"/>
    </xf>
    <xf numFmtId="0" fontId="21" fillId="8" borderId="20" xfId="0" applyFont="1" applyFill="1" applyBorder="1" applyAlignment="1">
      <alignment horizontal="center" vertical="center" wrapText="1"/>
    </xf>
    <xf numFmtId="0" fontId="21" fillId="8" borderId="3" xfId="0" applyFont="1" applyFill="1" applyBorder="1" applyAlignment="1">
      <alignment horizontal="center" vertical="center" wrapText="1"/>
    </xf>
    <xf numFmtId="0" fontId="21" fillId="8" borderId="21" xfId="0" applyFont="1" applyFill="1" applyBorder="1" applyAlignment="1">
      <alignment horizontal="center" vertical="center" wrapText="1"/>
    </xf>
    <xf numFmtId="0" fontId="11" fillId="8" borderId="20" xfId="0" applyFont="1" applyFill="1" applyBorder="1" applyAlignment="1">
      <alignment horizontal="center" wrapText="1"/>
    </xf>
    <xf numFmtId="0" fontId="11" fillId="8" borderId="3" xfId="0" applyFont="1" applyFill="1" applyBorder="1" applyAlignment="1">
      <alignment horizontal="center" wrapText="1"/>
    </xf>
    <xf numFmtId="0" fontId="11" fillId="8" borderId="21" xfId="0" applyFont="1" applyFill="1" applyBorder="1" applyAlignment="1">
      <alignment horizontal="center" wrapText="1"/>
    </xf>
    <xf numFmtId="0" fontId="7" fillId="8" borderId="1" xfId="0" applyFont="1" applyFill="1" applyBorder="1" applyAlignment="1">
      <alignment horizontal="left"/>
    </xf>
    <xf numFmtId="0" fontId="38" fillId="8" borderId="1" xfId="0" applyFont="1" applyFill="1" applyBorder="1" applyAlignment="1">
      <alignment horizontal="left"/>
    </xf>
    <xf numFmtId="0" fontId="38" fillId="8" borderId="1" xfId="0" applyFont="1" applyFill="1" applyBorder="1" applyAlignment="1">
      <alignment horizontal="center"/>
    </xf>
    <xf numFmtId="0" fontId="11" fillId="8" borderId="1" xfId="0" applyFont="1" applyFill="1" applyBorder="1" applyAlignment="1">
      <alignment horizontal="center" wrapText="1"/>
    </xf>
    <xf numFmtId="0" fontId="11" fillId="0" borderId="1" xfId="0" applyFont="1" applyBorder="1" applyAlignment="1">
      <alignment horizontal="right"/>
    </xf>
    <xf numFmtId="0" fontId="0" fillId="0" borderId="1" xfId="0" applyBorder="1" applyAlignment="1">
      <alignment horizontal="center"/>
    </xf>
    <xf numFmtId="0" fontId="11" fillId="11" borderId="20" xfId="0" applyFont="1" applyFill="1" applyBorder="1" applyAlignment="1">
      <alignment horizontal="center"/>
    </xf>
    <xf numFmtId="0" fontId="11" fillId="11" borderId="3" xfId="0" applyFont="1" applyFill="1" applyBorder="1" applyAlignment="1">
      <alignment horizontal="center"/>
    </xf>
    <xf numFmtId="0" fontId="11" fillId="11" borderId="21" xfId="0" applyFont="1" applyFill="1" applyBorder="1" applyAlignment="1">
      <alignment horizontal="center"/>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60"/>
  <sheetViews>
    <sheetView tabSelected="1" showWhiteSpace="0" view="pageBreakPreview" topLeftCell="A34" zoomScale="50" zoomScaleNormal="75" zoomScaleSheetLayoutView="50" zoomScalePageLayoutView="60" workbookViewId="0">
      <selection activeCell="A40" sqref="A40:B40"/>
    </sheetView>
  </sheetViews>
  <sheetFormatPr defaultColWidth="9.1796875" defaultRowHeight="15.5" x14ac:dyDescent="0.35"/>
  <cols>
    <col min="1" max="1" width="7.26953125" style="8" customWidth="1"/>
    <col min="2" max="2" width="35" style="3" customWidth="1"/>
    <col min="3" max="3" width="19.453125" style="3" customWidth="1"/>
    <col min="4" max="4" width="26.54296875" style="3" customWidth="1"/>
    <col min="5" max="5" width="18.26953125" style="3" customWidth="1"/>
    <col min="6" max="6" width="39.54296875" style="3" customWidth="1"/>
    <col min="7" max="7" width="44.54296875" style="3" customWidth="1"/>
    <col min="8" max="8" width="32.453125" style="3" customWidth="1"/>
    <col min="9" max="9" width="36.1796875" style="3" customWidth="1"/>
    <col min="10" max="10" width="33.7265625" style="3" customWidth="1"/>
    <col min="11" max="11" width="16.26953125" style="3" customWidth="1"/>
    <col min="12" max="12" width="58.453125" style="3" customWidth="1"/>
    <col min="13" max="16384" width="9.1796875" style="3"/>
  </cols>
  <sheetData>
    <row r="1" spans="1:14" ht="22.5" x14ac:dyDescent="0.3">
      <c r="A1" s="212" t="s">
        <v>459</v>
      </c>
      <c r="B1" s="213"/>
      <c r="C1" s="213"/>
      <c r="D1" s="213"/>
      <c r="E1" s="213"/>
      <c r="F1" s="213"/>
      <c r="G1" s="213"/>
      <c r="H1" s="213"/>
      <c r="I1" s="213"/>
      <c r="J1" s="213"/>
      <c r="K1" s="213"/>
      <c r="L1" s="214"/>
    </row>
    <row r="2" spans="1:14" s="48" customFormat="1" ht="18.75" x14ac:dyDescent="0.3">
      <c r="A2" s="224" t="s">
        <v>452</v>
      </c>
      <c r="B2" s="225"/>
      <c r="C2" s="225"/>
      <c r="D2" s="225"/>
      <c r="E2" s="226"/>
      <c r="F2" s="227" t="s">
        <v>453</v>
      </c>
      <c r="G2" s="228"/>
      <c r="H2" s="227" t="s">
        <v>454</v>
      </c>
      <c r="I2" s="237"/>
      <c r="J2" s="228"/>
      <c r="K2" s="72"/>
      <c r="L2" s="73"/>
    </row>
    <row r="3" spans="1:14" s="5" customFormat="1" ht="21" customHeight="1" x14ac:dyDescent="0.3">
      <c r="A3" s="201" t="s">
        <v>62</v>
      </c>
      <c r="B3" s="202"/>
      <c r="C3" s="202"/>
      <c r="D3" s="202"/>
      <c r="E3" s="202"/>
      <c r="F3" s="202"/>
      <c r="G3" s="202"/>
      <c r="H3" s="202"/>
      <c r="I3" s="202"/>
      <c r="J3" s="202"/>
      <c r="K3" s="202"/>
      <c r="L3" s="203"/>
      <c r="M3" s="4"/>
      <c r="N3" s="4"/>
    </row>
    <row r="4" spans="1:14" s="5" customFormat="1" ht="37.5" customHeight="1" x14ac:dyDescent="0.35">
      <c r="A4" s="215" t="s">
        <v>6</v>
      </c>
      <c r="B4" s="204" t="s">
        <v>0</v>
      </c>
      <c r="C4" s="205" t="s">
        <v>58</v>
      </c>
      <c r="D4" s="161" t="s">
        <v>14</v>
      </c>
      <c r="E4" s="205" t="s">
        <v>1</v>
      </c>
      <c r="F4" s="205" t="s">
        <v>2</v>
      </c>
      <c r="G4" s="205" t="s">
        <v>7</v>
      </c>
      <c r="H4" s="205" t="s">
        <v>17</v>
      </c>
      <c r="I4" s="205"/>
      <c r="J4" s="205"/>
      <c r="K4" s="198" t="s">
        <v>8</v>
      </c>
      <c r="L4" s="208" t="s">
        <v>100</v>
      </c>
      <c r="M4" s="4"/>
      <c r="N4" s="4"/>
    </row>
    <row r="5" spans="1:14" s="5" customFormat="1" ht="141.75" hidden="1" customHeight="1" x14ac:dyDescent="0.25">
      <c r="A5" s="215" t="s">
        <v>9</v>
      </c>
      <c r="B5" s="204"/>
      <c r="C5" s="205"/>
      <c r="D5" s="161"/>
      <c r="E5" s="205"/>
      <c r="F5" s="205"/>
      <c r="G5" s="205"/>
      <c r="H5" s="74" t="s">
        <v>10</v>
      </c>
      <c r="I5" s="74" t="s">
        <v>11</v>
      </c>
      <c r="J5" s="74" t="s">
        <v>12</v>
      </c>
      <c r="K5" s="199"/>
      <c r="L5" s="209"/>
      <c r="M5" s="6"/>
      <c r="N5" s="6"/>
    </row>
    <row r="6" spans="1:14" s="5" customFormat="1" ht="17.25" customHeight="1" x14ac:dyDescent="0.4">
      <c r="A6" s="75"/>
      <c r="B6" s="76"/>
      <c r="C6" s="77"/>
      <c r="D6" s="78"/>
      <c r="E6" s="77"/>
      <c r="F6" s="77"/>
      <c r="G6" s="77"/>
      <c r="H6" s="79">
        <v>1</v>
      </c>
      <c r="I6" s="79">
        <v>2</v>
      </c>
      <c r="J6" s="79">
        <v>3</v>
      </c>
      <c r="K6" s="200"/>
      <c r="L6" s="210"/>
      <c r="M6" s="6"/>
      <c r="N6" s="6"/>
    </row>
    <row r="7" spans="1:14" s="20" customFormat="1" ht="17.25" customHeight="1" x14ac:dyDescent="0.25">
      <c r="A7" s="216" t="s">
        <v>65</v>
      </c>
      <c r="B7" s="217"/>
      <c r="C7" s="217"/>
      <c r="D7" s="217"/>
      <c r="E7" s="217"/>
      <c r="F7" s="217"/>
      <c r="G7" s="217"/>
      <c r="H7" s="217"/>
      <c r="I7" s="217"/>
      <c r="J7" s="217"/>
      <c r="K7" s="217"/>
      <c r="L7" s="218"/>
      <c r="M7" s="19"/>
      <c r="N7" s="19"/>
    </row>
    <row r="8" spans="1:14" ht="17.25" customHeight="1" x14ac:dyDescent="0.25">
      <c r="A8" s="206" t="s">
        <v>13</v>
      </c>
      <c r="B8" s="207"/>
      <c r="C8" s="207"/>
      <c r="D8" s="207"/>
      <c r="E8" s="207"/>
      <c r="F8" s="207"/>
      <c r="G8" s="207"/>
      <c r="H8" s="80"/>
      <c r="I8" s="80"/>
      <c r="J8" s="80"/>
      <c r="K8" s="80"/>
      <c r="L8" s="81"/>
      <c r="M8" s="6"/>
      <c r="N8" s="6"/>
    </row>
    <row r="9" spans="1:14" s="5" customFormat="1" ht="189.75" customHeight="1" x14ac:dyDescent="0.25">
      <c r="A9" s="155">
        <v>1</v>
      </c>
      <c r="B9" s="82" t="s">
        <v>246</v>
      </c>
      <c r="C9" s="82" t="s">
        <v>298</v>
      </c>
      <c r="D9" s="82" t="s">
        <v>101</v>
      </c>
      <c r="E9" s="83"/>
      <c r="F9" s="84" t="s">
        <v>247</v>
      </c>
      <c r="G9" s="85" t="s">
        <v>83</v>
      </c>
      <c r="H9" s="82" t="s">
        <v>167</v>
      </c>
      <c r="I9" s="82" t="s">
        <v>185</v>
      </c>
      <c r="J9" s="82" t="s">
        <v>248</v>
      </c>
      <c r="K9" s="86">
        <v>2</v>
      </c>
      <c r="L9" s="185" t="s">
        <v>424</v>
      </c>
      <c r="M9" s="6"/>
      <c r="N9" s="6"/>
    </row>
    <row r="10" spans="1:14" s="5" customFormat="1" ht="205.5" customHeight="1" x14ac:dyDescent="0.25">
      <c r="A10" s="155">
        <v>2</v>
      </c>
      <c r="B10" s="82" t="s">
        <v>249</v>
      </c>
      <c r="C10" s="82" t="s">
        <v>298</v>
      </c>
      <c r="D10" s="87" t="s">
        <v>250</v>
      </c>
      <c r="E10" s="83"/>
      <c r="F10" s="84" t="s">
        <v>251</v>
      </c>
      <c r="G10" s="85" t="s">
        <v>252</v>
      </c>
      <c r="H10" s="85" t="s">
        <v>253</v>
      </c>
      <c r="I10" s="85" t="s">
        <v>254</v>
      </c>
      <c r="J10" s="84" t="s">
        <v>255</v>
      </c>
      <c r="K10" s="86">
        <v>3</v>
      </c>
      <c r="L10" s="186" t="s">
        <v>427</v>
      </c>
      <c r="M10" s="6"/>
      <c r="N10" s="6"/>
    </row>
    <row r="11" spans="1:14" s="5" customFormat="1" ht="136.5" customHeight="1" x14ac:dyDescent="0.25">
      <c r="A11" s="155">
        <v>3</v>
      </c>
      <c r="B11" s="89" t="s">
        <v>85</v>
      </c>
      <c r="C11" s="82" t="s">
        <v>298</v>
      </c>
      <c r="D11" s="90" t="s">
        <v>256</v>
      </c>
      <c r="E11" s="83"/>
      <c r="F11" s="85" t="s">
        <v>186</v>
      </c>
      <c r="G11" s="85" t="s">
        <v>106</v>
      </c>
      <c r="H11" s="85" t="s">
        <v>210</v>
      </c>
      <c r="I11" s="85" t="s">
        <v>211</v>
      </c>
      <c r="J11" s="85" t="s">
        <v>209</v>
      </c>
      <c r="K11" s="86">
        <v>3</v>
      </c>
      <c r="L11" s="187" t="s">
        <v>428</v>
      </c>
      <c r="M11" s="6"/>
      <c r="N11" s="6"/>
    </row>
    <row r="12" spans="1:14" s="5" customFormat="1" ht="202.5" customHeight="1" x14ac:dyDescent="0.25">
      <c r="A12" s="162">
        <v>4</v>
      </c>
      <c r="B12" s="85" t="s">
        <v>386</v>
      </c>
      <c r="C12" s="85" t="s">
        <v>298</v>
      </c>
      <c r="D12" s="91" t="s">
        <v>387</v>
      </c>
      <c r="E12" s="92"/>
      <c r="F12" s="85" t="s">
        <v>388</v>
      </c>
      <c r="G12" s="85" t="s">
        <v>389</v>
      </c>
      <c r="H12" s="85" t="s">
        <v>390</v>
      </c>
      <c r="I12" s="85" t="s">
        <v>391</v>
      </c>
      <c r="J12" s="85" t="s">
        <v>392</v>
      </c>
      <c r="K12" s="93">
        <v>2</v>
      </c>
      <c r="L12" s="85" t="s">
        <v>429</v>
      </c>
      <c r="M12" s="6"/>
      <c r="N12" s="6"/>
    </row>
    <row r="13" spans="1:14" s="5" customFormat="1" ht="198" customHeight="1" x14ac:dyDescent="0.25">
      <c r="A13" s="155">
        <v>5</v>
      </c>
      <c r="B13" s="89" t="s">
        <v>212</v>
      </c>
      <c r="C13" s="82" t="s">
        <v>298</v>
      </c>
      <c r="D13" s="90" t="s">
        <v>353</v>
      </c>
      <c r="E13" s="95"/>
      <c r="F13" s="85" t="s">
        <v>354</v>
      </c>
      <c r="G13" s="84" t="s">
        <v>187</v>
      </c>
      <c r="H13" s="87" t="s">
        <v>262</v>
      </c>
      <c r="I13" s="87" t="s">
        <v>263</v>
      </c>
      <c r="J13" s="87" t="s">
        <v>264</v>
      </c>
      <c r="K13" s="93">
        <v>3</v>
      </c>
      <c r="L13" s="188" t="s">
        <v>430</v>
      </c>
      <c r="M13" s="6"/>
      <c r="N13" s="6"/>
    </row>
    <row r="14" spans="1:14" s="5" customFormat="1" ht="100.5" customHeight="1" x14ac:dyDescent="0.25">
      <c r="A14" s="155">
        <v>6</v>
      </c>
      <c r="B14" s="87" t="s">
        <v>168</v>
      </c>
      <c r="C14" s="87" t="s">
        <v>93</v>
      </c>
      <c r="D14" s="97" t="s">
        <v>257</v>
      </c>
      <c r="E14" s="96"/>
      <c r="F14" s="87" t="s">
        <v>258</v>
      </c>
      <c r="G14" s="87" t="s">
        <v>138</v>
      </c>
      <c r="H14" s="87" t="s">
        <v>259</v>
      </c>
      <c r="I14" s="87" t="s">
        <v>260</v>
      </c>
      <c r="J14" s="87" t="s">
        <v>261</v>
      </c>
      <c r="K14" s="98">
        <v>0</v>
      </c>
      <c r="L14" s="88" t="s">
        <v>431</v>
      </c>
      <c r="M14" s="6"/>
      <c r="N14" s="6"/>
    </row>
    <row r="15" spans="1:14" ht="151.5" customHeight="1" x14ac:dyDescent="0.25">
      <c r="A15" s="155">
        <v>7</v>
      </c>
      <c r="B15" s="82" t="s">
        <v>44</v>
      </c>
      <c r="C15" s="82" t="s">
        <v>298</v>
      </c>
      <c r="D15" s="99"/>
      <c r="E15" s="92"/>
      <c r="F15" s="82" t="s">
        <v>139</v>
      </c>
      <c r="G15" s="82" t="s">
        <v>107</v>
      </c>
      <c r="H15" s="85" t="s">
        <v>169</v>
      </c>
      <c r="I15" s="85" t="s">
        <v>170</v>
      </c>
      <c r="J15" s="85" t="s">
        <v>171</v>
      </c>
      <c r="K15" s="100">
        <v>3</v>
      </c>
      <c r="L15" s="94" t="s">
        <v>432</v>
      </c>
      <c r="M15" s="7"/>
      <c r="N15" s="7"/>
    </row>
    <row r="16" spans="1:14" ht="78" customHeight="1" x14ac:dyDescent="0.25">
      <c r="A16" s="162">
        <v>8</v>
      </c>
      <c r="B16" s="87" t="s">
        <v>348</v>
      </c>
      <c r="C16" s="87" t="s">
        <v>298</v>
      </c>
      <c r="D16" s="151" t="s">
        <v>299</v>
      </c>
      <c r="E16" s="152"/>
      <c r="F16" s="87" t="s">
        <v>300</v>
      </c>
      <c r="G16" s="87" t="s">
        <v>301</v>
      </c>
      <c r="H16" s="84" t="s">
        <v>302</v>
      </c>
      <c r="I16" s="84" t="s">
        <v>303</v>
      </c>
      <c r="J16" s="84" t="s">
        <v>304</v>
      </c>
      <c r="K16" s="100">
        <v>3</v>
      </c>
      <c r="L16" s="94" t="s">
        <v>433</v>
      </c>
      <c r="M16" s="7"/>
      <c r="N16" s="7"/>
    </row>
    <row r="17" spans="1:14" ht="84" customHeight="1" x14ac:dyDescent="0.25">
      <c r="A17" s="155">
        <v>9</v>
      </c>
      <c r="B17" s="87" t="s">
        <v>349</v>
      </c>
      <c r="C17" s="87" t="s">
        <v>298</v>
      </c>
      <c r="D17" s="151" t="s">
        <v>357</v>
      </c>
      <c r="E17" s="152"/>
      <c r="F17" s="87" t="s">
        <v>356</v>
      </c>
      <c r="G17" s="87" t="s">
        <v>355</v>
      </c>
      <c r="H17" s="84" t="s">
        <v>305</v>
      </c>
      <c r="I17" s="84" t="s">
        <v>306</v>
      </c>
      <c r="J17" s="84" t="s">
        <v>307</v>
      </c>
      <c r="K17" s="100">
        <v>0</v>
      </c>
      <c r="L17" s="94" t="s">
        <v>434</v>
      </c>
      <c r="M17" s="7"/>
      <c r="N17" s="7"/>
    </row>
    <row r="18" spans="1:14" ht="126" customHeight="1" x14ac:dyDescent="0.25">
      <c r="A18" s="155">
        <v>10</v>
      </c>
      <c r="B18" s="87" t="s">
        <v>308</v>
      </c>
      <c r="C18" s="87" t="s">
        <v>298</v>
      </c>
      <c r="D18" s="151"/>
      <c r="E18" s="152"/>
      <c r="F18" s="87" t="s">
        <v>359</v>
      </c>
      <c r="G18" s="87" t="s">
        <v>358</v>
      </c>
      <c r="H18" s="84" t="s">
        <v>362</v>
      </c>
      <c r="I18" s="84" t="s">
        <v>360</v>
      </c>
      <c r="J18" s="84" t="s">
        <v>361</v>
      </c>
      <c r="K18" s="100">
        <v>1</v>
      </c>
      <c r="L18" s="84" t="s">
        <v>435</v>
      </c>
      <c r="M18" s="7"/>
      <c r="N18" s="7"/>
    </row>
    <row r="19" spans="1:14" ht="22.5" customHeight="1" x14ac:dyDescent="0.25">
      <c r="A19" s="232"/>
      <c r="B19" s="233"/>
      <c r="C19" s="233"/>
      <c r="D19" s="233"/>
      <c r="E19" s="233"/>
      <c r="F19" s="233"/>
      <c r="G19" s="233"/>
      <c r="H19" s="233"/>
      <c r="I19" s="233"/>
      <c r="J19" s="233"/>
      <c r="K19" s="233"/>
      <c r="L19" s="234"/>
      <c r="M19" s="7"/>
      <c r="N19" s="7"/>
    </row>
    <row r="20" spans="1:14" ht="125.25" customHeight="1" x14ac:dyDescent="0.25">
      <c r="A20" s="145">
        <v>11</v>
      </c>
      <c r="B20" s="89" t="s">
        <v>172</v>
      </c>
      <c r="C20" s="82" t="s">
        <v>298</v>
      </c>
      <c r="D20" s="87" t="s">
        <v>91</v>
      </c>
      <c r="E20" s="101" t="s">
        <v>34</v>
      </c>
      <c r="F20" s="85" t="s">
        <v>86</v>
      </c>
      <c r="G20" s="84" t="s">
        <v>88</v>
      </c>
      <c r="H20" s="85" t="s">
        <v>87</v>
      </c>
      <c r="I20" s="82" t="s">
        <v>89</v>
      </c>
      <c r="J20" s="82" t="s">
        <v>90</v>
      </c>
      <c r="K20" s="102">
        <v>3</v>
      </c>
      <c r="L20" s="189" t="s">
        <v>436</v>
      </c>
      <c r="M20" s="7"/>
      <c r="N20" s="7"/>
    </row>
    <row r="21" spans="1:14" s="25" customFormat="1" ht="96" customHeight="1" x14ac:dyDescent="0.25">
      <c r="A21" s="148">
        <v>12</v>
      </c>
      <c r="B21" s="82" t="s">
        <v>213</v>
      </c>
      <c r="C21" s="82" t="s">
        <v>298</v>
      </c>
      <c r="D21" s="82" t="s">
        <v>173</v>
      </c>
      <c r="E21" s="95"/>
      <c r="F21" s="82" t="s">
        <v>214</v>
      </c>
      <c r="G21" s="82" t="s">
        <v>271</v>
      </c>
      <c r="H21" s="82" t="s">
        <v>217</v>
      </c>
      <c r="I21" s="82" t="s">
        <v>216</v>
      </c>
      <c r="J21" s="82" t="s">
        <v>215</v>
      </c>
      <c r="K21" s="98">
        <v>3</v>
      </c>
      <c r="L21" s="105" t="s">
        <v>437</v>
      </c>
      <c r="M21" s="27"/>
      <c r="N21" s="27"/>
    </row>
    <row r="22" spans="1:14" s="23" customFormat="1" ht="95.25" customHeight="1" x14ac:dyDescent="0.25">
      <c r="A22" s="145">
        <v>13</v>
      </c>
      <c r="B22" s="85" t="s">
        <v>267</v>
      </c>
      <c r="C22" s="82" t="s">
        <v>328</v>
      </c>
      <c r="D22" s="104" t="s">
        <v>265</v>
      </c>
      <c r="E22" s="92"/>
      <c r="F22" s="85" t="s">
        <v>266</v>
      </c>
      <c r="G22" s="82" t="s">
        <v>221</v>
      </c>
      <c r="H22" s="82" t="s">
        <v>218</v>
      </c>
      <c r="I22" s="82" t="s">
        <v>219</v>
      </c>
      <c r="J22" s="82" t="s">
        <v>220</v>
      </c>
      <c r="K22" s="98">
        <v>2</v>
      </c>
      <c r="L22" s="105" t="s">
        <v>451</v>
      </c>
      <c r="M22" s="22"/>
      <c r="N22" s="22"/>
    </row>
    <row r="23" spans="1:14" ht="79.5" customHeight="1" x14ac:dyDescent="0.25">
      <c r="A23" s="148">
        <v>14</v>
      </c>
      <c r="B23" s="87" t="s">
        <v>222</v>
      </c>
      <c r="C23" s="82" t="s">
        <v>328</v>
      </c>
      <c r="D23" s="87" t="s">
        <v>92</v>
      </c>
      <c r="E23" s="101"/>
      <c r="F23" s="85" t="s">
        <v>223</v>
      </c>
      <c r="G23" s="87" t="s">
        <v>269</v>
      </c>
      <c r="H23" s="82" t="s">
        <v>226</v>
      </c>
      <c r="I23" s="82" t="s">
        <v>225</v>
      </c>
      <c r="J23" s="82" t="s">
        <v>224</v>
      </c>
      <c r="K23" s="102">
        <v>3</v>
      </c>
      <c r="L23" s="189" t="s">
        <v>438</v>
      </c>
      <c r="M23" s="7"/>
      <c r="N23" s="7"/>
    </row>
    <row r="24" spans="1:14" ht="74.25" customHeight="1" x14ac:dyDescent="0.25">
      <c r="A24" s="145">
        <v>15</v>
      </c>
      <c r="B24" s="87" t="s">
        <v>227</v>
      </c>
      <c r="C24" s="82" t="s">
        <v>298</v>
      </c>
      <c r="D24" s="90" t="s">
        <v>268</v>
      </c>
      <c r="E24" s="101"/>
      <c r="F24" s="82" t="s">
        <v>228</v>
      </c>
      <c r="G24" s="82" t="s">
        <v>270</v>
      </c>
      <c r="H24" s="82" t="s">
        <v>229</v>
      </c>
      <c r="I24" s="82" t="s">
        <v>230</v>
      </c>
      <c r="J24" s="82" t="s">
        <v>231</v>
      </c>
      <c r="K24" s="98">
        <v>3</v>
      </c>
      <c r="L24" s="196" t="s">
        <v>449</v>
      </c>
      <c r="M24" s="7"/>
      <c r="N24" s="7"/>
    </row>
    <row r="25" spans="1:14" s="29" customFormat="1" ht="84" customHeight="1" x14ac:dyDescent="0.25">
      <c r="A25" s="148">
        <v>16</v>
      </c>
      <c r="B25" s="87" t="s">
        <v>233</v>
      </c>
      <c r="C25" s="87" t="s">
        <v>298</v>
      </c>
      <c r="D25" s="87" t="s">
        <v>232</v>
      </c>
      <c r="E25" s="107"/>
      <c r="F25" s="87" t="s">
        <v>234</v>
      </c>
      <c r="G25" s="87" t="s">
        <v>174</v>
      </c>
      <c r="H25" s="87" t="s">
        <v>273</v>
      </c>
      <c r="I25" s="87" t="s">
        <v>272</v>
      </c>
      <c r="J25" s="87" t="s">
        <v>274</v>
      </c>
      <c r="K25" s="98">
        <v>3</v>
      </c>
      <c r="L25" s="187" t="s">
        <v>450</v>
      </c>
      <c r="M25" s="28"/>
      <c r="N25" s="28"/>
    </row>
    <row r="26" spans="1:14" s="29" customFormat="1" ht="84" customHeight="1" x14ac:dyDescent="0.25">
      <c r="A26" s="145">
        <v>17</v>
      </c>
      <c r="B26" s="87" t="s">
        <v>276</v>
      </c>
      <c r="C26" s="87" t="s">
        <v>298</v>
      </c>
      <c r="D26" s="97" t="s">
        <v>235</v>
      </c>
      <c r="E26" s="107"/>
      <c r="F26" s="87" t="s">
        <v>275</v>
      </c>
      <c r="G26" s="87" t="s">
        <v>237</v>
      </c>
      <c r="H26" s="87" t="s">
        <v>236</v>
      </c>
      <c r="I26" s="87" t="s">
        <v>238</v>
      </c>
      <c r="J26" s="87" t="s">
        <v>239</v>
      </c>
      <c r="K26" s="98">
        <v>3</v>
      </c>
      <c r="L26" s="187" t="s">
        <v>439</v>
      </c>
      <c r="M26" s="28"/>
      <c r="N26" s="28"/>
    </row>
    <row r="27" spans="1:14" s="5" customFormat="1" ht="79.5" customHeight="1" x14ac:dyDescent="0.25">
      <c r="A27" s="148">
        <v>18</v>
      </c>
      <c r="B27" s="87" t="s">
        <v>141</v>
      </c>
      <c r="C27" s="87" t="s">
        <v>93</v>
      </c>
      <c r="D27" s="87" t="s">
        <v>205</v>
      </c>
      <c r="E27" s="101"/>
      <c r="F27" s="87" t="s">
        <v>142</v>
      </c>
      <c r="G27" s="87" t="s">
        <v>143</v>
      </c>
      <c r="H27" s="87" t="s">
        <v>277</v>
      </c>
      <c r="I27" s="87" t="s">
        <v>278</v>
      </c>
      <c r="J27" s="87" t="s">
        <v>279</v>
      </c>
      <c r="K27" s="98"/>
      <c r="L27" s="106"/>
    </row>
    <row r="28" spans="1:14" s="5" customFormat="1" ht="72.75" customHeight="1" x14ac:dyDescent="0.25">
      <c r="A28" s="154" t="s">
        <v>34</v>
      </c>
      <c r="B28" s="84" t="s">
        <v>311</v>
      </c>
      <c r="C28" s="84" t="s">
        <v>93</v>
      </c>
      <c r="D28" s="84" t="s">
        <v>365</v>
      </c>
      <c r="E28" s="143"/>
      <c r="F28" s="84" t="s">
        <v>312</v>
      </c>
      <c r="G28" s="84" t="s">
        <v>363</v>
      </c>
      <c r="H28" s="221" t="s">
        <v>369</v>
      </c>
      <c r="I28" s="222"/>
      <c r="J28" s="223"/>
      <c r="K28" s="144"/>
      <c r="L28" s="142"/>
    </row>
    <row r="29" spans="1:14" s="5" customFormat="1" ht="73.5" customHeight="1" x14ac:dyDescent="0.25">
      <c r="A29" s="145">
        <v>19</v>
      </c>
      <c r="B29" s="87" t="s">
        <v>364</v>
      </c>
      <c r="C29" s="87" t="s">
        <v>93</v>
      </c>
      <c r="D29" s="87" t="s">
        <v>366</v>
      </c>
      <c r="E29" s="101"/>
      <c r="F29" s="87" t="s">
        <v>367</v>
      </c>
      <c r="G29" s="84" t="s">
        <v>363</v>
      </c>
      <c r="H29" s="146" t="s">
        <v>372</v>
      </c>
      <c r="I29" s="146" t="s">
        <v>371</v>
      </c>
      <c r="J29" s="146" t="s">
        <v>370</v>
      </c>
      <c r="K29" s="147"/>
      <c r="L29" s="108"/>
    </row>
    <row r="30" spans="1:14" s="5" customFormat="1" ht="62.25" customHeight="1" x14ac:dyDescent="0.25">
      <c r="A30" s="148">
        <v>20</v>
      </c>
      <c r="B30" s="87" t="s">
        <v>368</v>
      </c>
      <c r="C30" s="87" t="s">
        <v>93</v>
      </c>
      <c r="D30" s="87" t="s">
        <v>332</v>
      </c>
      <c r="E30" s="101"/>
      <c r="F30" s="87" t="s">
        <v>313</v>
      </c>
      <c r="G30" s="84" t="s">
        <v>363</v>
      </c>
      <c r="H30" s="146" t="s">
        <v>372</v>
      </c>
      <c r="I30" s="146" t="s">
        <v>371</v>
      </c>
      <c r="J30" s="146" t="s">
        <v>370</v>
      </c>
      <c r="K30" s="147"/>
      <c r="L30" s="108"/>
    </row>
    <row r="31" spans="1:14" s="5" customFormat="1" ht="79.5" customHeight="1" x14ac:dyDescent="0.25">
      <c r="A31" s="145">
        <v>21</v>
      </c>
      <c r="B31" s="87" t="s">
        <v>373</v>
      </c>
      <c r="C31" s="87" t="s">
        <v>93</v>
      </c>
      <c r="D31" s="87" t="s">
        <v>314</v>
      </c>
      <c r="E31" s="101"/>
      <c r="F31" s="87" t="s">
        <v>315</v>
      </c>
      <c r="G31" s="87" t="s">
        <v>316</v>
      </c>
      <c r="H31" s="146" t="s">
        <v>317</v>
      </c>
      <c r="I31" s="146" t="s">
        <v>318</v>
      </c>
      <c r="J31" s="146" t="s">
        <v>319</v>
      </c>
      <c r="K31" s="147"/>
      <c r="L31" s="108"/>
    </row>
    <row r="32" spans="1:14" ht="18.75" x14ac:dyDescent="0.25">
      <c r="A32" s="229" t="s">
        <v>4</v>
      </c>
      <c r="B32" s="230"/>
      <c r="C32" s="230"/>
      <c r="D32" s="230"/>
      <c r="E32" s="230"/>
      <c r="F32" s="230"/>
      <c r="G32" s="230"/>
      <c r="H32" s="230"/>
      <c r="I32" s="230"/>
      <c r="J32" s="230"/>
      <c r="K32" s="230"/>
      <c r="L32" s="231"/>
    </row>
    <row r="33" spans="1:255" s="25" customFormat="1" ht="87" customHeight="1" x14ac:dyDescent="0.25">
      <c r="A33" s="111">
        <v>22</v>
      </c>
      <c r="B33" s="82" t="s">
        <v>374</v>
      </c>
      <c r="C33" s="82" t="s">
        <v>93</v>
      </c>
      <c r="D33" s="82" t="s">
        <v>97</v>
      </c>
      <c r="E33" s="83"/>
      <c r="F33" s="82" t="s">
        <v>178</v>
      </c>
      <c r="G33" s="82" t="s">
        <v>102</v>
      </c>
      <c r="H33" s="82" t="s">
        <v>280</v>
      </c>
      <c r="I33" s="82" t="s">
        <v>281</v>
      </c>
      <c r="J33" s="82" t="s">
        <v>282</v>
      </c>
      <c r="K33" s="98"/>
      <c r="L33" s="109"/>
      <c r="M33" s="241"/>
      <c r="N33" s="241"/>
      <c r="O33" s="241"/>
      <c r="P33" s="241"/>
      <c r="Q33" s="241"/>
      <c r="R33" s="241"/>
      <c r="S33" s="241"/>
      <c r="T33" s="241"/>
      <c r="U33" s="241"/>
      <c r="V33" s="241"/>
      <c r="W33" s="242"/>
      <c r="X33" s="238"/>
      <c r="Y33" s="239"/>
      <c r="Z33" s="239"/>
      <c r="AA33" s="239"/>
      <c r="AB33" s="239"/>
      <c r="AC33" s="239"/>
      <c r="AD33" s="239"/>
      <c r="AE33" s="239"/>
      <c r="AF33" s="239"/>
      <c r="AG33" s="239"/>
      <c r="AH33" s="239"/>
      <c r="AI33" s="240"/>
      <c r="AJ33" s="238"/>
      <c r="AK33" s="239"/>
      <c r="AL33" s="239"/>
      <c r="AM33" s="239"/>
      <c r="AN33" s="239"/>
      <c r="AO33" s="239"/>
      <c r="AP33" s="239"/>
      <c r="AQ33" s="239"/>
      <c r="AR33" s="239"/>
      <c r="AS33" s="239"/>
      <c r="AT33" s="239"/>
      <c r="AU33" s="240"/>
      <c r="AV33" s="238"/>
      <c r="AW33" s="239"/>
      <c r="AX33" s="239"/>
      <c r="AY33" s="239"/>
      <c r="AZ33" s="239"/>
      <c r="BA33" s="239"/>
      <c r="BB33" s="239"/>
      <c r="BC33" s="239"/>
      <c r="BD33" s="239"/>
      <c r="BE33" s="239"/>
      <c r="BF33" s="239"/>
      <c r="BG33" s="240"/>
      <c r="BH33" s="238"/>
      <c r="BI33" s="239"/>
      <c r="BJ33" s="239"/>
      <c r="BK33" s="239"/>
      <c r="BL33" s="239"/>
      <c r="BM33" s="239"/>
      <c r="BN33" s="239"/>
      <c r="BO33" s="239"/>
      <c r="BP33" s="239"/>
      <c r="BQ33" s="239"/>
      <c r="BR33" s="239"/>
      <c r="BS33" s="240"/>
      <c r="BT33" s="238"/>
      <c r="BU33" s="239"/>
      <c r="BV33" s="239"/>
      <c r="BW33" s="239"/>
      <c r="BX33" s="239"/>
      <c r="BY33" s="239"/>
      <c r="BZ33" s="239"/>
      <c r="CA33" s="239"/>
      <c r="CB33" s="239"/>
      <c r="CC33" s="239"/>
      <c r="CD33" s="239"/>
      <c r="CE33" s="240"/>
      <c r="CF33" s="238"/>
      <c r="CG33" s="239"/>
      <c r="CH33" s="239"/>
      <c r="CI33" s="239"/>
      <c r="CJ33" s="239"/>
      <c r="CK33" s="239"/>
      <c r="CL33" s="239"/>
      <c r="CM33" s="239"/>
      <c r="CN33" s="239"/>
      <c r="CO33" s="239"/>
      <c r="CP33" s="239"/>
      <c r="CQ33" s="240"/>
      <c r="CR33" s="238"/>
      <c r="CS33" s="239"/>
      <c r="CT33" s="239"/>
      <c r="CU33" s="239"/>
      <c r="CV33" s="239"/>
      <c r="CW33" s="239"/>
      <c r="CX33" s="239"/>
      <c r="CY33" s="239"/>
      <c r="CZ33" s="239"/>
      <c r="DA33" s="239"/>
      <c r="DB33" s="239"/>
      <c r="DC33" s="240"/>
      <c r="DD33" s="238"/>
      <c r="DE33" s="239"/>
      <c r="DF33" s="239"/>
      <c r="DG33" s="239"/>
      <c r="DH33" s="239"/>
      <c r="DI33" s="239"/>
      <c r="DJ33" s="239"/>
      <c r="DK33" s="239"/>
      <c r="DL33" s="239"/>
      <c r="DM33" s="239"/>
      <c r="DN33" s="239"/>
      <c r="DO33" s="240"/>
      <c r="DP33" s="238"/>
      <c r="DQ33" s="239"/>
      <c r="DR33" s="239"/>
      <c r="DS33" s="239"/>
      <c r="DT33" s="239"/>
      <c r="DU33" s="239"/>
      <c r="DV33" s="239"/>
      <c r="DW33" s="239"/>
      <c r="DX33" s="239"/>
      <c r="DY33" s="239"/>
      <c r="DZ33" s="239"/>
      <c r="EA33" s="240"/>
      <c r="EB33" s="238"/>
      <c r="EC33" s="239"/>
      <c r="ED33" s="239"/>
      <c r="EE33" s="239"/>
      <c r="EF33" s="239"/>
      <c r="EG33" s="239"/>
      <c r="EH33" s="239"/>
      <c r="EI33" s="239"/>
      <c r="EJ33" s="239"/>
      <c r="EK33" s="239"/>
      <c r="EL33" s="239"/>
      <c r="EM33" s="240"/>
      <c r="EN33" s="238"/>
      <c r="EO33" s="239"/>
      <c r="EP33" s="239"/>
      <c r="EQ33" s="239"/>
      <c r="ER33" s="239"/>
      <c r="ES33" s="239"/>
      <c r="ET33" s="239"/>
      <c r="EU33" s="239"/>
      <c r="EV33" s="239"/>
      <c r="EW33" s="239"/>
      <c r="EX33" s="239"/>
      <c r="EY33" s="240"/>
      <c r="EZ33" s="238"/>
      <c r="FA33" s="239"/>
      <c r="FB33" s="239"/>
      <c r="FC33" s="239"/>
      <c r="FD33" s="239"/>
      <c r="FE33" s="239"/>
      <c r="FF33" s="239"/>
      <c r="FG33" s="239"/>
      <c r="FH33" s="239"/>
      <c r="FI33" s="239"/>
      <c r="FJ33" s="239"/>
      <c r="FK33" s="240"/>
      <c r="FL33" s="238"/>
      <c r="FM33" s="239"/>
      <c r="FN33" s="239"/>
      <c r="FO33" s="239"/>
      <c r="FP33" s="239"/>
      <c r="FQ33" s="239"/>
      <c r="FR33" s="239"/>
      <c r="FS33" s="239"/>
      <c r="FT33" s="239"/>
      <c r="FU33" s="239"/>
      <c r="FV33" s="239"/>
      <c r="FW33" s="240"/>
      <c r="FX33" s="238"/>
      <c r="FY33" s="239"/>
      <c r="FZ33" s="239"/>
      <c r="GA33" s="239"/>
      <c r="GB33" s="239"/>
      <c r="GC33" s="239"/>
      <c r="GD33" s="239"/>
      <c r="GE33" s="239"/>
      <c r="GF33" s="239"/>
      <c r="GG33" s="239"/>
      <c r="GH33" s="239"/>
      <c r="GI33" s="240"/>
      <c r="GJ33" s="238"/>
      <c r="GK33" s="239"/>
      <c r="GL33" s="239"/>
      <c r="GM33" s="239"/>
      <c r="GN33" s="239"/>
      <c r="GO33" s="239"/>
      <c r="GP33" s="239"/>
      <c r="GQ33" s="239"/>
      <c r="GR33" s="239"/>
      <c r="GS33" s="239"/>
      <c r="GT33" s="239"/>
      <c r="GU33" s="240"/>
      <c r="GV33" s="238"/>
      <c r="GW33" s="239"/>
      <c r="GX33" s="239"/>
      <c r="GY33" s="239"/>
      <c r="GZ33" s="239"/>
      <c r="HA33" s="239"/>
      <c r="HB33" s="239"/>
      <c r="HC33" s="239"/>
      <c r="HD33" s="239"/>
      <c r="HE33" s="239"/>
      <c r="HF33" s="239"/>
      <c r="HG33" s="240"/>
      <c r="HH33" s="238"/>
      <c r="HI33" s="239"/>
      <c r="HJ33" s="239"/>
      <c r="HK33" s="239"/>
      <c r="HL33" s="239"/>
      <c r="HM33" s="239"/>
      <c r="HN33" s="239"/>
      <c r="HO33" s="239"/>
      <c r="HP33" s="239"/>
      <c r="HQ33" s="239"/>
      <c r="HR33" s="239"/>
      <c r="HS33" s="240"/>
      <c r="HT33" s="238"/>
      <c r="HU33" s="239"/>
      <c r="HV33" s="239"/>
      <c r="HW33" s="239"/>
      <c r="HX33" s="239"/>
      <c r="HY33" s="239"/>
      <c r="HZ33" s="239"/>
      <c r="IA33" s="239"/>
      <c r="IB33" s="239"/>
      <c r="IC33" s="239"/>
      <c r="ID33" s="239"/>
      <c r="IE33" s="240"/>
      <c r="IF33" s="238"/>
      <c r="IG33" s="239"/>
      <c r="IH33" s="239"/>
      <c r="II33" s="239"/>
      <c r="IJ33" s="239"/>
      <c r="IK33" s="239"/>
      <c r="IL33" s="239"/>
      <c r="IM33" s="239"/>
      <c r="IN33" s="239"/>
      <c r="IO33" s="239"/>
      <c r="IP33" s="239"/>
      <c r="IQ33" s="240"/>
      <c r="IR33" s="238"/>
      <c r="IS33" s="239"/>
      <c r="IT33" s="239"/>
      <c r="IU33" s="239"/>
    </row>
    <row r="34" spans="1:255" s="25" customFormat="1" ht="87" customHeight="1" x14ac:dyDescent="0.25">
      <c r="A34" s="111">
        <v>23</v>
      </c>
      <c r="B34" s="87" t="s">
        <v>144</v>
      </c>
      <c r="C34" s="87" t="s">
        <v>93</v>
      </c>
      <c r="D34" s="87" t="s">
        <v>145</v>
      </c>
      <c r="E34" s="110"/>
      <c r="F34" s="87" t="s">
        <v>146</v>
      </c>
      <c r="G34" s="87" t="s">
        <v>147</v>
      </c>
      <c r="H34" s="87" t="s">
        <v>283</v>
      </c>
      <c r="I34" s="87" t="s">
        <v>284</v>
      </c>
      <c r="J34" s="87" t="s">
        <v>285</v>
      </c>
      <c r="K34" s="98"/>
      <c r="L34" s="103"/>
    </row>
    <row r="35" spans="1:255" s="25" customFormat="1" ht="101.25" customHeight="1" x14ac:dyDescent="0.25">
      <c r="A35" s="111">
        <v>24</v>
      </c>
      <c r="B35" s="87" t="s">
        <v>375</v>
      </c>
      <c r="C35" s="87" t="s">
        <v>298</v>
      </c>
      <c r="D35" s="87" t="s">
        <v>376</v>
      </c>
      <c r="E35" s="110"/>
      <c r="F35" s="87" t="s">
        <v>377</v>
      </c>
      <c r="G35" s="87" t="s">
        <v>378</v>
      </c>
      <c r="H35" s="87" t="s">
        <v>381</v>
      </c>
      <c r="I35" s="87" t="s">
        <v>379</v>
      </c>
      <c r="J35" s="87" t="s">
        <v>380</v>
      </c>
      <c r="K35" s="98">
        <v>3</v>
      </c>
      <c r="L35" s="87" t="s">
        <v>440</v>
      </c>
    </row>
    <row r="36" spans="1:255" s="26" customFormat="1" ht="132" hidden="1" customHeight="1" x14ac:dyDescent="0.25">
      <c r="A36" s="111">
        <v>18</v>
      </c>
      <c r="B36" s="85" t="s">
        <v>175</v>
      </c>
      <c r="C36" s="82" t="s">
        <v>84</v>
      </c>
      <c r="D36" s="85" t="s">
        <v>176</v>
      </c>
      <c r="E36" s="112"/>
      <c r="F36" s="85" t="s">
        <v>105</v>
      </c>
      <c r="G36" s="85" t="s">
        <v>177</v>
      </c>
      <c r="H36" s="85" t="s">
        <v>94</v>
      </c>
      <c r="I36" s="85" t="s">
        <v>96</v>
      </c>
      <c r="J36" s="85" t="s">
        <v>95</v>
      </c>
      <c r="K36" s="113"/>
      <c r="L36" s="114"/>
    </row>
    <row r="37" spans="1:255" ht="18.75" x14ac:dyDescent="0.25">
      <c r="A37" s="243" t="s">
        <v>66</v>
      </c>
      <c r="B37" s="244"/>
      <c r="C37" s="244"/>
      <c r="D37" s="244"/>
      <c r="E37" s="244"/>
      <c r="F37" s="244"/>
      <c r="G37" s="244"/>
      <c r="H37" s="131"/>
      <c r="I37" s="131"/>
      <c r="J37" s="131"/>
      <c r="K37" s="132"/>
      <c r="L37" s="133"/>
    </row>
    <row r="38" spans="1:255" s="5" customFormat="1" ht="79.5" customHeight="1" x14ac:dyDescent="0.25">
      <c r="A38" s="145">
        <v>25</v>
      </c>
      <c r="B38" s="87" t="s">
        <v>48</v>
      </c>
      <c r="C38" s="82" t="s">
        <v>298</v>
      </c>
      <c r="D38" s="87" t="s">
        <v>140</v>
      </c>
      <c r="E38" s="110"/>
      <c r="F38" s="87" t="s">
        <v>50</v>
      </c>
      <c r="G38" s="87" t="s">
        <v>35</v>
      </c>
      <c r="H38" s="87" t="s">
        <v>240</v>
      </c>
      <c r="I38" s="87" t="s">
        <v>241</v>
      </c>
      <c r="J38" s="87" t="s">
        <v>242</v>
      </c>
      <c r="K38" s="98">
        <v>3</v>
      </c>
      <c r="L38" s="187" t="s">
        <v>456</v>
      </c>
    </row>
    <row r="39" spans="1:255" ht="18.75" x14ac:dyDescent="0.25">
      <c r="A39" s="235" t="s">
        <v>5</v>
      </c>
      <c r="B39" s="236"/>
      <c r="C39" s="236"/>
      <c r="D39" s="236"/>
      <c r="E39" s="134"/>
      <c r="F39" s="134"/>
      <c r="G39" s="134"/>
      <c r="H39" s="134"/>
      <c r="I39" s="134"/>
      <c r="J39" s="134"/>
      <c r="K39" s="132"/>
      <c r="L39" s="133"/>
    </row>
    <row r="40" spans="1:255" ht="119.25" customHeight="1" x14ac:dyDescent="0.25">
      <c r="A40" s="155">
        <v>26</v>
      </c>
      <c r="B40" s="87" t="s">
        <v>103</v>
      </c>
      <c r="C40" s="82" t="s">
        <v>298</v>
      </c>
      <c r="D40" s="115"/>
      <c r="E40" s="116"/>
      <c r="F40" s="117" t="s">
        <v>49</v>
      </c>
      <c r="G40" s="117" t="s">
        <v>15</v>
      </c>
      <c r="H40" s="117" t="s">
        <v>382</v>
      </c>
      <c r="I40" s="117" t="s">
        <v>33</v>
      </c>
      <c r="J40" s="117" t="s">
        <v>19</v>
      </c>
      <c r="K40" s="98">
        <v>2</v>
      </c>
      <c r="L40" s="117" t="s">
        <v>441</v>
      </c>
    </row>
    <row r="41" spans="1:255" s="29" customFormat="1" ht="173.25" customHeight="1" x14ac:dyDescent="0.25">
      <c r="A41" s="156">
        <v>27</v>
      </c>
      <c r="B41" s="118" t="s">
        <v>21</v>
      </c>
      <c r="C41" s="119" t="s">
        <v>298</v>
      </c>
      <c r="D41" s="120" t="s">
        <v>98</v>
      </c>
      <c r="E41" s="121" t="s">
        <v>34</v>
      </c>
      <c r="F41" s="118" t="s">
        <v>383</v>
      </c>
      <c r="G41" s="118" t="s">
        <v>179</v>
      </c>
      <c r="H41" s="118" t="s">
        <v>243</v>
      </c>
      <c r="I41" s="118" t="s">
        <v>244</v>
      </c>
      <c r="J41" s="118" t="s">
        <v>245</v>
      </c>
      <c r="K41" s="122">
        <v>3</v>
      </c>
      <c r="L41" s="193" t="s">
        <v>455</v>
      </c>
    </row>
    <row r="42" spans="1:255" s="21" customFormat="1" ht="18.75" x14ac:dyDescent="0.25">
      <c r="A42" s="58" t="s">
        <v>20</v>
      </c>
      <c r="B42" s="30"/>
      <c r="C42" s="30"/>
      <c r="D42" s="30"/>
      <c r="E42" s="30"/>
      <c r="F42" s="30"/>
      <c r="G42" s="30"/>
      <c r="H42" s="30"/>
      <c r="I42" s="30"/>
      <c r="J42" s="30"/>
      <c r="K42" s="45"/>
      <c r="L42" s="59"/>
    </row>
    <row r="43" spans="1:255" s="21" customFormat="1" ht="129" customHeight="1" x14ac:dyDescent="0.25">
      <c r="A43" s="60">
        <v>28</v>
      </c>
      <c r="B43" s="10" t="s">
        <v>164</v>
      </c>
      <c r="C43" s="14" t="s">
        <v>298</v>
      </c>
      <c r="D43" s="51"/>
      <c r="E43" s="52"/>
      <c r="F43" s="15" t="s">
        <v>162</v>
      </c>
      <c r="G43" s="15" t="s">
        <v>180</v>
      </c>
      <c r="H43" s="15" t="s">
        <v>384</v>
      </c>
      <c r="I43" s="15" t="s">
        <v>163</v>
      </c>
      <c r="J43" s="15" t="s">
        <v>181</v>
      </c>
      <c r="K43" s="50">
        <v>0</v>
      </c>
      <c r="L43" s="61" t="s">
        <v>442</v>
      </c>
    </row>
    <row r="44" spans="1:255" ht="18.75" x14ac:dyDescent="0.25">
      <c r="A44" s="219" t="s">
        <v>352</v>
      </c>
      <c r="B44" s="220"/>
      <c r="C44" s="220"/>
      <c r="D44" s="220"/>
      <c r="E44" s="55"/>
      <c r="F44" s="55"/>
      <c r="G44" s="55"/>
      <c r="H44" s="55"/>
      <c r="I44" s="55"/>
      <c r="J44" s="55"/>
      <c r="K44" s="45"/>
      <c r="L44" s="57"/>
    </row>
    <row r="45" spans="1:255" ht="79.5" customHeight="1" x14ac:dyDescent="0.25">
      <c r="A45" s="157">
        <v>29</v>
      </c>
      <c r="B45" s="13" t="s">
        <v>18</v>
      </c>
      <c r="C45" s="14" t="s">
        <v>298</v>
      </c>
      <c r="D45" s="53"/>
      <c r="E45" s="54"/>
      <c r="F45" s="9" t="s">
        <v>182</v>
      </c>
      <c r="G45" s="9" t="s">
        <v>59</v>
      </c>
      <c r="H45" s="10" t="s">
        <v>286</v>
      </c>
      <c r="I45" s="10" t="s">
        <v>288</v>
      </c>
      <c r="J45" s="10" t="s">
        <v>293</v>
      </c>
      <c r="K45" s="50">
        <v>2</v>
      </c>
      <c r="L45" s="190" t="s">
        <v>443</v>
      </c>
    </row>
    <row r="46" spans="1:255" s="5" customFormat="1" ht="140.25" customHeight="1" x14ac:dyDescent="0.25">
      <c r="A46" s="157">
        <v>30</v>
      </c>
      <c r="B46" s="13" t="s">
        <v>42</v>
      </c>
      <c r="C46" s="14" t="s">
        <v>298</v>
      </c>
      <c r="D46" s="53"/>
      <c r="E46" s="54"/>
      <c r="F46" s="17" t="s">
        <v>45</v>
      </c>
      <c r="G46" s="17" t="s">
        <v>165</v>
      </c>
      <c r="H46" s="10" t="s">
        <v>287</v>
      </c>
      <c r="I46" s="10" t="s">
        <v>289</v>
      </c>
      <c r="J46" s="10" t="s">
        <v>294</v>
      </c>
      <c r="K46" s="50">
        <v>3</v>
      </c>
      <c r="L46" s="191" t="s">
        <v>444</v>
      </c>
    </row>
    <row r="47" spans="1:255" s="170" customFormat="1" ht="78" customHeight="1" x14ac:dyDescent="0.25">
      <c r="A47" s="165">
        <v>31</v>
      </c>
      <c r="B47" s="17" t="s">
        <v>104</v>
      </c>
      <c r="C47" s="166" t="s">
        <v>298</v>
      </c>
      <c r="D47" s="167"/>
      <c r="E47" s="168"/>
      <c r="F47" s="17" t="s">
        <v>46</v>
      </c>
      <c r="G47" s="17" t="s">
        <v>183</v>
      </c>
      <c r="H47" s="17" t="s">
        <v>286</v>
      </c>
      <c r="I47" s="17" t="s">
        <v>290</v>
      </c>
      <c r="J47" s="17" t="s">
        <v>295</v>
      </c>
      <c r="K47" s="169">
        <v>3</v>
      </c>
      <c r="L47" s="195" t="s">
        <v>448</v>
      </c>
    </row>
    <row r="48" spans="1:255" ht="81.75" customHeight="1" x14ac:dyDescent="0.25">
      <c r="A48" s="157">
        <v>32</v>
      </c>
      <c r="B48" s="10" t="s">
        <v>16</v>
      </c>
      <c r="C48" s="14" t="s">
        <v>298</v>
      </c>
      <c r="D48" s="53"/>
      <c r="E48" s="54"/>
      <c r="F48" s="9" t="s">
        <v>99</v>
      </c>
      <c r="G48" s="17" t="s">
        <v>184</v>
      </c>
      <c r="H48" s="17" t="s">
        <v>51</v>
      </c>
      <c r="I48" s="17" t="s">
        <v>52</v>
      </c>
      <c r="J48" s="17" t="s">
        <v>53</v>
      </c>
      <c r="K48" s="50">
        <v>3</v>
      </c>
      <c r="L48" s="190" t="s">
        <v>446</v>
      </c>
    </row>
    <row r="49" spans="1:12" ht="96" customHeight="1" x14ac:dyDescent="0.25">
      <c r="A49" s="157">
        <v>33</v>
      </c>
      <c r="B49" s="16" t="s">
        <v>47</v>
      </c>
      <c r="C49" s="14" t="s">
        <v>298</v>
      </c>
      <c r="D49" s="53"/>
      <c r="E49" s="54"/>
      <c r="F49" s="10" t="s">
        <v>43</v>
      </c>
      <c r="G49" s="9" t="s">
        <v>54</v>
      </c>
      <c r="H49" s="10" t="s">
        <v>291</v>
      </c>
      <c r="I49" s="10" t="s">
        <v>292</v>
      </c>
      <c r="J49" s="10" t="s">
        <v>296</v>
      </c>
      <c r="K49" s="50">
        <v>3</v>
      </c>
      <c r="L49" s="192" t="s">
        <v>447</v>
      </c>
    </row>
    <row r="50" spans="1:12" ht="101.25" customHeight="1" x14ac:dyDescent="0.25">
      <c r="A50" s="158">
        <v>34</v>
      </c>
      <c r="B50" s="10" t="s">
        <v>350</v>
      </c>
      <c r="C50" s="10" t="s">
        <v>298</v>
      </c>
      <c r="D50" s="71"/>
      <c r="E50" s="70"/>
      <c r="F50" s="163" t="s">
        <v>34</v>
      </c>
      <c r="G50" s="164" t="s">
        <v>385</v>
      </c>
      <c r="H50" s="150" t="s">
        <v>309</v>
      </c>
      <c r="I50" s="10" t="s">
        <v>310</v>
      </c>
      <c r="J50" s="10" t="s">
        <v>320</v>
      </c>
      <c r="K50" s="149">
        <v>1</v>
      </c>
      <c r="L50" s="194" t="s">
        <v>445</v>
      </c>
    </row>
    <row r="51" spans="1:12" ht="17.5" x14ac:dyDescent="0.35">
      <c r="A51" s="62"/>
      <c r="B51" s="42" t="s">
        <v>68</v>
      </c>
      <c r="C51" s="42"/>
      <c r="D51" s="42"/>
      <c r="E51" s="42"/>
      <c r="F51" s="31"/>
      <c r="G51" s="31"/>
      <c r="H51" s="31"/>
      <c r="I51" s="211" t="s">
        <v>70</v>
      </c>
      <c r="J51" s="211"/>
      <c r="K51" s="43">
        <f>SUM(K9:K35)</f>
        <v>43</v>
      </c>
      <c r="L51" s="63"/>
    </row>
    <row r="52" spans="1:12" ht="17.5" x14ac:dyDescent="0.35">
      <c r="A52" s="62"/>
      <c r="B52" s="42" t="s">
        <v>69</v>
      </c>
      <c r="C52" s="42"/>
      <c r="D52" s="42"/>
      <c r="E52" s="42"/>
      <c r="F52" s="31"/>
      <c r="G52" s="31"/>
      <c r="H52" s="31"/>
      <c r="I52" s="211" t="s">
        <v>71</v>
      </c>
      <c r="J52" s="211"/>
      <c r="K52" s="43">
        <f>SUM(K38:K50)</f>
        <v>23</v>
      </c>
      <c r="L52" s="63"/>
    </row>
    <row r="53" spans="1:12" ht="24" thickBot="1" x14ac:dyDescent="0.6">
      <c r="A53" s="64"/>
      <c r="B53" s="197" t="s">
        <v>393</v>
      </c>
      <c r="C53" s="197"/>
      <c r="D53" s="197"/>
      <c r="E53" s="197"/>
      <c r="F53" s="197"/>
      <c r="G53" s="197"/>
      <c r="H53" s="197"/>
      <c r="I53" s="197"/>
      <c r="J53" s="197"/>
      <c r="K53" s="66">
        <f>K52+K51</f>
        <v>66</v>
      </c>
      <c r="L53" s="65"/>
    </row>
    <row r="60" spans="1:12" ht="21.75" customHeight="1" x14ac:dyDescent="0.35"/>
  </sheetData>
  <sheetProtection formatCells="0" formatColumns="0" formatRows="0" selectLockedCells="1"/>
  <mergeCells count="46">
    <mergeCell ref="EN33:EY33"/>
    <mergeCell ref="M33:W33"/>
    <mergeCell ref="X33:AI33"/>
    <mergeCell ref="AJ33:AU33"/>
    <mergeCell ref="A37:G37"/>
    <mergeCell ref="BT33:CE33"/>
    <mergeCell ref="CF33:CQ33"/>
    <mergeCell ref="AV33:BG33"/>
    <mergeCell ref="BH33:BS33"/>
    <mergeCell ref="CR33:DC33"/>
    <mergeCell ref="DD33:DO33"/>
    <mergeCell ref="DP33:EA33"/>
    <mergeCell ref="EB33:EM33"/>
    <mergeCell ref="IR33:IU33"/>
    <mergeCell ref="EZ33:FK33"/>
    <mergeCell ref="FL33:FW33"/>
    <mergeCell ref="FX33:GI33"/>
    <mergeCell ref="GJ33:GU33"/>
    <mergeCell ref="GV33:HG33"/>
    <mergeCell ref="HH33:HS33"/>
    <mergeCell ref="HT33:IE33"/>
    <mergeCell ref="IF33:IQ33"/>
    <mergeCell ref="A1:L1"/>
    <mergeCell ref="A4:A5"/>
    <mergeCell ref="A7:L7"/>
    <mergeCell ref="A44:D44"/>
    <mergeCell ref="H4:J4"/>
    <mergeCell ref="H28:J28"/>
    <mergeCell ref="A2:E2"/>
    <mergeCell ref="F2:G2"/>
    <mergeCell ref="F4:F5"/>
    <mergeCell ref="A32:L32"/>
    <mergeCell ref="A19:L19"/>
    <mergeCell ref="A39:D39"/>
    <mergeCell ref="H2:J2"/>
    <mergeCell ref="B53:J53"/>
    <mergeCell ref="K4:K6"/>
    <mergeCell ref="A3:L3"/>
    <mergeCell ref="B4:B5"/>
    <mergeCell ref="E4:E5"/>
    <mergeCell ref="C4:C5"/>
    <mergeCell ref="G4:G5"/>
    <mergeCell ref="A8:G8"/>
    <mergeCell ref="L4:L6"/>
    <mergeCell ref="I52:J52"/>
    <mergeCell ref="I51:J51"/>
  </mergeCells>
  <printOptions horizontalCentered="1"/>
  <pageMargins left="0.19685039370078741" right="0.19685039370078741" top="0.19685039370078741" bottom="0.19685039370078741" header="0" footer="0"/>
  <pageSetup paperSize="9" scale="39" orientation="landscape" r:id="rId1"/>
  <headerFooter scaleWithDoc="0" alignWithMargins="0"/>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BreakPreview" zoomScale="69" zoomScaleNormal="80" zoomScaleSheetLayoutView="69" workbookViewId="0">
      <selection sqref="A1:G1"/>
    </sheetView>
  </sheetViews>
  <sheetFormatPr defaultColWidth="9.1796875" defaultRowHeight="14.5" x14ac:dyDescent="0.35"/>
  <cols>
    <col min="1" max="1" width="7.7265625" style="1" customWidth="1"/>
    <col min="2" max="2" width="67.453125" style="123" customWidth="1"/>
    <col min="3" max="3" width="92.7265625" style="1" customWidth="1"/>
    <col min="4" max="4" width="19.1796875" style="1" customWidth="1"/>
    <col min="5" max="5" width="13.54296875" style="1" customWidth="1"/>
    <col min="6" max="6" width="34.54296875" style="177" customWidth="1"/>
    <col min="7" max="7" width="15" style="1" customWidth="1"/>
    <col min="8" max="16384" width="9.1796875" style="1"/>
  </cols>
  <sheetData>
    <row r="1" spans="1:7" ht="18.75" x14ac:dyDescent="0.25">
      <c r="A1" s="248" t="s">
        <v>460</v>
      </c>
      <c r="B1" s="248"/>
      <c r="C1" s="248"/>
      <c r="D1" s="248"/>
      <c r="E1" s="248"/>
      <c r="F1" s="248"/>
      <c r="G1" s="248"/>
    </row>
    <row r="2" spans="1:7" s="48" customFormat="1" ht="18.75" x14ac:dyDescent="0.3">
      <c r="A2" s="253" t="s">
        <v>452</v>
      </c>
      <c r="B2" s="253"/>
      <c r="C2" s="253"/>
      <c r="D2" s="252" t="s">
        <v>408</v>
      </c>
      <c r="E2" s="252"/>
      <c r="F2" s="252" t="s">
        <v>409</v>
      </c>
      <c r="G2" s="252"/>
    </row>
    <row r="3" spans="1:7" ht="18.75" x14ac:dyDescent="0.3">
      <c r="A3" s="249" t="s">
        <v>31</v>
      </c>
      <c r="B3" s="249"/>
      <c r="C3" s="249"/>
      <c r="D3" s="249"/>
      <c r="E3" s="249"/>
      <c r="F3" s="249"/>
      <c r="G3" s="249"/>
    </row>
    <row r="4" spans="1:7" ht="18.75" customHeight="1" x14ac:dyDescent="0.35">
      <c r="A4" s="250" t="s">
        <v>6</v>
      </c>
      <c r="B4" s="247" t="s">
        <v>0</v>
      </c>
      <c r="C4" s="251" t="s">
        <v>32</v>
      </c>
      <c r="D4" s="247" t="s">
        <v>78</v>
      </c>
      <c r="E4" s="247" t="s">
        <v>190</v>
      </c>
      <c r="F4" s="246" t="s">
        <v>100</v>
      </c>
      <c r="G4" s="247" t="s">
        <v>3</v>
      </c>
    </row>
    <row r="5" spans="1:7" ht="18.75" customHeight="1" x14ac:dyDescent="0.35">
      <c r="A5" s="250"/>
      <c r="B5" s="247"/>
      <c r="C5" s="251"/>
      <c r="D5" s="247"/>
      <c r="E5" s="247"/>
      <c r="F5" s="246"/>
      <c r="G5" s="247"/>
    </row>
    <row r="6" spans="1:7" ht="99.75" customHeight="1" x14ac:dyDescent="0.25">
      <c r="A6" s="11">
        <v>1</v>
      </c>
      <c r="B6" s="141" t="s">
        <v>344</v>
      </c>
      <c r="C6" s="153" t="s">
        <v>321</v>
      </c>
      <c r="D6" s="12" t="s">
        <v>150</v>
      </c>
      <c r="E6" s="49">
        <v>1</v>
      </c>
      <c r="F6" s="171" t="s">
        <v>395</v>
      </c>
      <c r="G6" s="172" t="s">
        <v>34</v>
      </c>
    </row>
    <row r="7" spans="1:7" ht="131.25" customHeight="1" x14ac:dyDescent="0.25">
      <c r="A7" s="11">
        <v>2</v>
      </c>
      <c r="B7" s="141" t="s">
        <v>322</v>
      </c>
      <c r="C7" s="33" t="s">
        <v>336</v>
      </c>
      <c r="D7" s="12" t="s">
        <v>323</v>
      </c>
      <c r="E7" s="49">
        <v>1</v>
      </c>
      <c r="F7" s="171" t="s">
        <v>396</v>
      </c>
      <c r="G7" s="173"/>
    </row>
    <row r="8" spans="1:7" ht="77.25" customHeight="1" x14ac:dyDescent="0.25">
      <c r="A8" s="11">
        <v>3</v>
      </c>
      <c r="B8" s="141" t="s">
        <v>324</v>
      </c>
      <c r="C8" s="33" t="s">
        <v>351</v>
      </c>
      <c r="D8" s="12" t="s">
        <v>151</v>
      </c>
      <c r="E8" s="49">
        <v>1</v>
      </c>
      <c r="F8" s="171" t="s">
        <v>397</v>
      </c>
      <c r="G8" s="173"/>
    </row>
    <row r="9" spans="1:7" ht="77.25" customHeight="1" x14ac:dyDescent="0.25">
      <c r="A9" s="11">
        <v>4</v>
      </c>
      <c r="B9" s="32" t="s">
        <v>152</v>
      </c>
      <c r="C9" s="33" t="s">
        <v>153</v>
      </c>
      <c r="D9" s="12" t="s">
        <v>80</v>
      </c>
      <c r="E9" s="49">
        <v>1</v>
      </c>
      <c r="F9" s="171" t="s">
        <v>398</v>
      </c>
      <c r="G9" s="173"/>
    </row>
    <row r="10" spans="1:7" ht="77.25" customHeight="1" x14ac:dyDescent="0.25">
      <c r="A10" s="11">
        <v>5</v>
      </c>
      <c r="B10" s="141" t="s">
        <v>345</v>
      </c>
      <c r="C10" s="33" t="s">
        <v>346</v>
      </c>
      <c r="D10" s="12" t="s">
        <v>80</v>
      </c>
      <c r="E10" s="49">
        <v>1</v>
      </c>
      <c r="F10" s="171" t="s">
        <v>399</v>
      </c>
      <c r="G10" s="173"/>
    </row>
    <row r="11" spans="1:7" ht="77.25" customHeight="1" x14ac:dyDescent="0.35">
      <c r="A11" s="11">
        <v>6</v>
      </c>
      <c r="B11" s="32" t="s">
        <v>337</v>
      </c>
      <c r="C11" s="33" t="s">
        <v>347</v>
      </c>
      <c r="D11" s="12" t="s">
        <v>80</v>
      </c>
      <c r="E11" s="49">
        <v>1</v>
      </c>
      <c r="F11" s="171" t="s">
        <v>457</v>
      </c>
      <c r="G11" s="173"/>
    </row>
    <row r="12" spans="1:7" ht="77.25" customHeight="1" x14ac:dyDescent="0.35">
      <c r="A12" s="11">
        <v>7</v>
      </c>
      <c r="B12" s="32" t="s">
        <v>36</v>
      </c>
      <c r="C12" s="33" t="s">
        <v>154</v>
      </c>
      <c r="D12" s="12" t="s">
        <v>80</v>
      </c>
      <c r="E12" s="49">
        <v>1</v>
      </c>
      <c r="F12" s="171" t="s">
        <v>403</v>
      </c>
      <c r="G12" s="173"/>
    </row>
    <row r="13" spans="1:7" ht="171.75" customHeight="1" x14ac:dyDescent="0.35">
      <c r="A13" s="11">
        <v>8</v>
      </c>
      <c r="B13" s="32" t="s">
        <v>108</v>
      </c>
      <c r="C13" s="33" t="s">
        <v>188</v>
      </c>
      <c r="D13" s="12" t="s">
        <v>79</v>
      </c>
      <c r="E13" s="49">
        <v>1</v>
      </c>
      <c r="F13" s="171" t="s">
        <v>400</v>
      </c>
      <c r="G13" s="173"/>
    </row>
    <row r="14" spans="1:7" ht="148.5" customHeight="1" x14ac:dyDescent="0.35">
      <c r="A14" s="11">
        <v>9</v>
      </c>
      <c r="B14" s="34" t="s">
        <v>37</v>
      </c>
      <c r="C14" s="35" t="s">
        <v>189</v>
      </c>
      <c r="D14" s="15" t="s">
        <v>151</v>
      </c>
      <c r="E14" s="49">
        <v>1</v>
      </c>
      <c r="F14" s="171" t="s">
        <v>405</v>
      </c>
      <c r="G14" s="174"/>
    </row>
    <row r="15" spans="1:7" ht="101.25" customHeight="1" x14ac:dyDescent="0.35">
      <c r="A15" s="11">
        <v>10</v>
      </c>
      <c r="B15" s="32" t="s">
        <v>76</v>
      </c>
      <c r="C15" s="33" t="s">
        <v>77</v>
      </c>
      <c r="D15" s="15" t="s">
        <v>155</v>
      </c>
      <c r="E15" s="49">
        <v>1</v>
      </c>
      <c r="F15" s="171" t="s">
        <v>406</v>
      </c>
      <c r="G15" s="175"/>
    </row>
    <row r="16" spans="1:7" ht="92.5" x14ac:dyDescent="0.35">
      <c r="A16" s="11">
        <v>11</v>
      </c>
      <c r="B16" s="36" t="s">
        <v>156</v>
      </c>
      <c r="C16" s="15" t="s">
        <v>38</v>
      </c>
      <c r="D16" s="15" t="s">
        <v>166</v>
      </c>
      <c r="E16" s="49">
        <v>1</v>
      </c>
      <c r="F16" s="171" t="s">
        <v>402</v>
      </c>
      <c r="G16" s="174"/>
    </row>
    <row r="17" spans="1:7" ht="93" customHeight="1" x14ac:dyDescent="0.35">
      <c r="A17" s="11">
        <v>12</v>
      </c>
      <c r="B17" s="32" t="s">
        <v>160</v>
      </c>
      <c r="C17" s="33" t="s">
        <v>161</v>
      </c>
      <c r="D17" s="15" t="s">
        <v>157</v>
      </c>
      <c r="E17" s="49">
        <v>1</v>
      </c>
      <c r="F17" s="171" t="s">
        <v>404</v>
      </c>
      <c r="G17" s="174"/>
    </row>
    <row r="18" spans="1:7" ht="111" x14ac:dyDescent="0.35">
      <c r="A18" s="24">
        <v>13</v>
      </c>
      <c r="B18" s="36" t="s">
        <v>109</v>
      </c>
      <c r="C18" s="35" t="s">
        <v>158</v>
      </c>
      <c r="D18" s="15" t="s">
        <v>426</v>
      </c>
      <c r="E18" s="49">
        <v>1</v>
      </c>
      <c r="F18" s="171" t="s">
        <v>401</v>
      </c>
      <c r="G18" s="174"/>
    </row>
    <row r="19" spans="1:7" ht="37" x14ac:dyDescent="0.35">
      <c r="A19" s="11">
        <v>14</v>
      </c>
      <c r="B19" s="32" t="s">
        <v>39</v>
      </c>
      <c r="C19" s="33" t="s">
        <v>40</v>
      </c>
      <c r="D19" s="12" t="s">
        <v>159</v>
      </c>
      <c r="E19" s="49">
        <v>1</v>
      </c>
      <c r="F19" s="171" t="s">
        <v>425</v>
      </c>
      <c r="G19" s="174"/>
    </row>
    <row r="20" spans="1:7" ht="18.5" x14ac:dyDescent="0.45">
      <c r="A20" s="245" t="s">
        <v>26</v>
      </c>
      <c r="B20" s="245"/>
      <c r="C20" s="37"/>
      <c r="D20" s="37"/>
      <c r="E20" s="38">
        <f>SUM(E6:E19)</f>
        <v>14</v>
      </c>
      <c r="F20" s="176"/>
      <c r="G20" s="176"/>
    </row>
    <row r="21" spans="1:7" x14ac:dyDescent="0.35">
      <c r="C21" s="2"/>
      <c r="D21" s="2"/>
    </row>
    <row r="22" spans="1:7" x14ac:dyDescent="0.35">
      <c r="C22" s="2"/>
      <c r="D22" s="2"/>
    </row>
  </sheetData>
  <sheetProtection formatCells="0" formatColumns="0" formatRows="0" selectLockedCells="1"/>
  <mergeCells count="13">
    <mergeCell ref="A20:B20"/>
    <mergeCell ref="F4:F5"/>
    <mergeCell ref="G4:G5"/>
    <mergeCell ref="D4:D5"/>
    <mergeCell ref="A1:G1"/>
    <mergeCell ref="A3:G3"/>
    <mergeCell ref="A4:A5"/>
    <mergeCell ref="B4:B5"/>
    <mergeCell ref="C4:C5"/>
    <mergeCell ref="E4:E5"/>
    <mergeCell ref="D2:E2"/>
    <mergeCell ref="A2:C2"/>
    <mergeCell ref="F2:G2"/>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view="pageBreakPreview" zoomScale="60" zoomScaleNormal="87" workbookViewId="0">
      <selection sqref="A1:I1"/>
    </sheetView>
  </sheetViews>
  <sheetFormatPr defaultColWidth="0" defaultRowHeight="12" zeroHeight="1" x14ac:dyDescent="0.3"/>
  <cols>
    <col min="1" max="1" width="3.26953125" style="124" customWidth="1"/>
    <col min="2" max="2" width="25.81640625" style="124" customWidth="1"/>
    <col min="3" max="3" width="22.26953125" style="124" customWidth="1"/>
    <col min="4" max="5" width="15.453125" style="124" customWidth="1"/>
    <col min="6" max="6" width="14.26953125" style="124" customWidth="1"/>
    <col min="7" max="7" width="16.54296875" style="124" customWidth="1"/>
    <col min="8" max="8" width="28.54296875" style="124" customWidth="1"/>
    <col min="9" max="9" width="23.453125" style="124" customWidth="1"/>
    <col min="10" max="10" width="9.1796875" style="124" customWidth="1"/>
    <col min="11" max="16383" width="0" style="124" hidden="1"/>
    <col min="16384" max="16384" width="5.7265625" style="124" customWidth="1"/>
  </cols>
  <sheetData>
    <row r="1" spans="1:9" ht="27.75" customHeight="1" x14ac:dyDescent="0.2">
      <c r="A1" s="260" t="s">
        <v>461</v>
      </c>
      <c r="B1" s="261"/>
      <c r="C1" s="261"/>
      <c r="D1" s="261"/>
      <c r="E1" s="261"/>
      <c r="F1" s="261"/>
      <c r="G1" s="261"/>
      <c r="H1" s="261"/>
      <c r="I1" s="261"/>
    </row>
    <row r="2" spans="1:9" x14ac:dyDescent="0.2">
      <c r="A2" s="262" t="s">
        <v>407</v>
      </c>
      <c r="B2" s="262"/>
      <c r="C2" s="262"/>
      <c r="D2" s="263" t="s">
        <v>408</v>
      </c>
      <c r="E2" s="263"/>
      <c r="F2" s="264" t="s">
        <v>409</v>
      </c>
      <c r="G2" s="265"/>
      <c r="H2" s="265"/>
      <c r="I2" s="266"/>
    </row>
    <row r="3" spans="1:9" x14ac:dyDescent="0.2">
      <c r="A3" s="267" t="s">
        <v>325</v>
      </c>
      <c r="B3" s="267"/>
      <c r="C3" s="267"/>
      <c r="D3" s="267"/>
      <c r="E3" s="267"/>
      <c r="F3" s="267"/>
      <c r="G3" s="267"/>
      <c r="H3" s="267"/>
      <c r="I3" s="267"/>
    </row>
    <row r="4" spans="1:9" x14ac:dyDescent="0.3">
      <c r="A4" s="268" t="s">
        <v>6</v>
      </c>
      <c r="B4" s="268" t="s">
        <v>0</v>
      </c>
      <c r="C4" s="269" t="s">
        <v>207</v>
      </c>
      <c r="D4" s="269" t="s">
        <v>7</v>
      </c>
      <c r="E4" s="270" t="s">
        <v>110</v>
      </c>
      <c r="F4" s="271"/>
      <c r="G4" s="254" t="s">
        <v>82</v>
      </c>
      <c r="H4" s="254" t="s">
        <v>100</v>
      </c>
      <c r="I4" s="256" t="s">
        <v>3</v>
      </c>
    </row>
    <row r="5" spans="1:9" ht="38.25" customHeight="1" x14ac:dyDescent="0.3">
      <c r="A5" s="268"/>
      <c r="B5" s="268"/>
      <c r="C5" s="269"/>
      <c r="D5" s="269"/>
      <c r="E5" s="125">
        <v>1</v>
      </c>
      <c r="F5" s="125">
        <v>0</v>
      </c>
      <c r="G5" s="255"/>
      <c r="H5" s="255"/>
      <c r="I5" s="257"/>
    </row>
    <row r="6" spans="1:9" ht="69" customHeight="1" x14ac:dyDescent="0.2">
      <c r="A6" s="126">
        <v>1</v>
      </c>
      <c r="B6" s="69" t="s">
        <v>27</v>
      </c>
      <c r="C6" s="69" t="s">
        <v>111</v>
      </c>
      <c r="D6" s="69" t="s">
        <v>112</v>
      </c>
      <c r="E6" s="127" t="s">
        <v>200</v>
      </c>
      <c r="F6" s="127" t="s">
        <v>113</v>
      </c>
      <c r="G6" s="179">
        <v>1</v>
      </c>
      <c r="H6" s="178" t="s">
        <v>423</v>
      </c>
      <c r="I6" s="178"/>
    </row>
    <row r="7" spans="1:9" ht="67.5" customHeight="1" x14ac:dyDescent="0.2">
      <c r="A7" s="126">
        <v>2</v>
      </c>
      <c r="B7" s="69" t="s">
        <v>114</v>
      </c>
      <c r="C7" s="69" t="s">
        <v>115</v>
      </c>
      <c r="D7" s="69" t="s">
        <v>116</v>
      </c>
      <c r="E7" s="127" t="s">
        <v>117</v>
      </c>
      <c r="F7" s="127" t="s">
        <v>118</v>
      </c>
      <c r="G7" s="179">
        <v>1</v>
      </c>
      <c r="H7" s="178" t="s">
        <v>410</v>
      </c>
      <c r="I7" s="178"/>
    </row>
    <row r="8" spans="1:9" ht="48.75" customHeight="1" x14ac:dyDescent="0.2">
      <c r="A8" s="126">
        <v>3</v>
      </c>
      <c r="B8" s="69" t="s">
        <v>22</v>
      </c>
      <c r="C8" s="127" t="s">
        <v>119</v>
      </c>
      <c r="D8" s="127" t="s">
        <v>120</v>
      </c>
      <c r="E8" s="127" t="s">
        <v>121</v>
      </c>
      <c r="F8" s="127" t="s">
        <v>122</v>
      </c>
      <c r="G8" s="179">
        <v>1</v>
      </c>
      <c r="H8" s="178" t="s">
        <v>411</v>
      </c>
      <c r="I8" s="178"/>
    </row>
    <row r="9" spans="1:9" ht="72" customHeight="1" x14ac:dyDescent="0.2">
      <c r="A9" s="126">
        <v>4</v>
      </c>
      <c r="B9" s="135" t="s">
        <v>201</v>
      </c>
      <c r="C9" s="136" t="s">
        <v>341</v>
      </c>
      <c r="D9" s="135" t="s">
        <v>123</v>
      </c>
      <c r="E9" s="136" t="s">
        <v>124</v>
      </c>
      <c r="F9" s="136" t="s">
        <v>125</v>
      </c>
      <c r="G9" s="179">
        <v>1</v>
      </c>
      <c r="H9" s="178" t="s">
        <v>412</v>
      </c>
      <c r="I9" s="178"/>
    </row>
    <row r="10" spans="1:9" ht="69" customHeight="1" x14ac:dyDescent="0.2">
      <c r="A10" s="126">
        <v>5</v>
      </c>
      <c r="B10" s="135" t="s">
        <v>329</v>
      </c>
      <c r="C10" s="137" t="s">
        <v>394</v>
      </c>
      <c r="D10" s="137" t="s">
        <v>123</v>
      </c>
      <c r="E10" s="138" t="s">
        <v>333</v>
      </c>
      <c r="F10" s="138" t="s">
        <v>330</v>
      </c>
      <c r="G10" s="179">
        <v>1</v>
      </c>
      <c r="H10" s="178" t="s">
        <v>413</v>
      </c>
      <c r="I10" s="178"/>
    </row>
    <row r="11" spans="1:9" ht="66.75" customHeight="1" x14ac:dyDescent="0.2">
      <c r="A11" s="126">
        <v>6</v>
      </c>
      <c r="B11" s="69" t="s">
        <v>334</v>
      </c>
      <c r="C11" s="69" t="s">
        <v>335</v>
      </c>
      <c r="D11" s="69" t="s">
        <v>326</v>
      </c>
      <c r="E11" s="127" t="s">
        <v>148</v>
      </c>
      <c r="F11" s="127" t="s">
        <v>202</v>
      </c>
      <c r="G11" s="179">
        <v>1</v>
      </c>
      <c r="H11" s="178" t="s">
        <v>414</v>
      </c>
      <c r="I11" s="178" t="s">
        <v>415</v>
      </c>
    </row>
    <row r="12" spans="1:9" ht="72" customHeight="1" x14ac:dyDescent="0.2">
      <c r="A12" s="126">
        <v>7</v>
      </c>
      <c r="B12" s="69" t="s">
        <v>28</v>
      </c>
      <c r="C12" s="139" t="s">
        <v>340</v>
      </c>
      <c r="D12" s="69" t="s">
        <v>327</v>
      </c>
      <c r="E12" s="127" t="s">
        <v>338</v>
      </c>
      <c r="F12" s="127" t="s">
        <v>126</v>
      </c>
      <c r="G12" s="179">
        <v>1</v>
      </c>
      <c r="H12" s="178" t="s">
        <v>416</v>
      </c>
      <c r="I12" s="178"/>
    </row>
    <row r="13" spans="1:9" ht="48.75" customHeight="1" x14ac:dyDescent="0.2">
      <c r="A13" s="126">
        <v>8</v>
      </c>
      <c r="B13" s="69" t="s">
        <v>41</v>
      </c>
      <c r="C13" s="127" t="s">
        <v>127</v>
      </c>
      <c r="D13" s="127" t="s">
        <v>128</v>
      </c>
      <c r="E13" s="127" t="s">
        <v>129</v>
      </c>
      <c r="F13" s="127" t="s">
        <v>130</v>
      </c>
      <c r="G13" s="179">
        <v>1</v>
      </c>
      <c r="H13" s="178" t="s">
        <v>417</v>
      </c>
      <c r="I13" s="178"/>
    </row>
    <row r="14" spans="1:9" ht="63.75" customHeight="1" x14ac:dyDescent="0.3">
      <c r="A14" s="126">
        <v>9</v>
      </c>
      <c r="B14" s="69" t="s">
        <v>29</v>
      </c>
      <c r="C14" s="69" t="s">
        <v>339</v>
      </c>
      <c r="D14" s="69" t="s">
        <v>23</v>
      </c>
      <c r="E14" s="127" t="s">
        <v>131</v>
      </c>
      <c r="F14" s="127" t="s">
        <v>132</v>
      </c>
      <c r="G14" s="179">
        <v>1</v>
      </c>
      <c r="H14" s="178" t="s">
        <v>418</v>
      </c>
      <c r="I14" s="178"/>
    </row>
    <row r="15" spans="1:9" ht="54" customHeight="1" x14ac:dyDescent="0.3">
      <c r="A15" s="126">
        <v>10</v>
      </c>
      <c r="B15" s="69" t="s">
        <v>30</v>
      </c>
      <c r="C15" s="69" t="s">
        <v>24</v>
      </c>
      <c r="D15" s="69" t="s">
        <v>25</v>
      </c>
      <c r="E15" s="127" t="s">
        <v>133</v>
      </c>
      <c r="F15" s="127" t="s">
        <v>134</v>
      </c>
      <c r="G15" s="179">
        <v>1</v>
      </c>
      <c r="H15" s="178" t="s">
        <v>419</v>
      </c>
      <c r="I15" s="180"/>
    </row>
    <row r="16" spans="1:9" ht="80.25" customHeight="1" x14ac:dyDescent="0.3">
      <c r="A16" s="126">
        <v>11</v>
      </c>
      <c r="B16" s="69" t="s">
        <v>81</v>
      </c>
      <c r="C16" s="69" t="s">
        <v>135</v>
      </c>
      <c r="D16" s="127" t="s">
        <v>136</v>
      </c>
      <c r="E16" s="127" t="s">
        <v>203</v>
      </c>
      <c r="F16" s="127" t="s">
        <v>137</v>
      </c>
      <c r="G16" s="179">
        <v>1</v>
      </c>
      <c r="H16" s="178" t="s">
        <v>420</v>
      </c>
      <c r="I16" s="178"/>
    </row>
    <row r="17" spans="1:9" s="129" customFormat="1" ht="78.75" customHeight="1" x14ac:dyDescent="0.35">
      <c r="A17" s="126">
        <v>12</v>
      </c>
      <c r="B17" s="128" t="s">
        <v>149</v>
      </c>
      <c r="C17" s="128" t="s">
        <v>331</v>
      </c>
      <c r="D17" s="140" t="s">
        <v>342</v>
      </c>
      <c r="E17" s="128" t="s">
        <v>204</v>
      </c>
      <c r="F17" s="140" t="s">
        <v>343</v>
      </c>
      <c r="G17" s="179">
        <v>0</v>
      </c>
      <c r="H17" s="181" t="s">
        <v>421</v>
      </c>
      <c r="I17" s="182" t="s">
        <v>422</v>
      </c>
    </row>
    <row r="18" spans="1:9" ht="13" x14ac:dyDescent="0.3">
      <c r="A18" s="258" t="s">
        <v>26</v>
      </c>
      <c r="B18" s="259"/>
      <c r="C18" s="130"/>
      <c r="D18" s="130"/>
      <c r="E18" s="130"/>
      <c r="F18" s="130"/>
      <c r="G18" s="183">
        <f>SUM(G6:G17)</f>
        <v>11</v>
      </c>
      <c r="H18" s="184"/>
      <c r="I18" s="184"/>
    </row>
    <row r="19" spans="1:9" x14ac:dyDescent="0.3"/>
    <row r="20" spans="1:9" x14ac:dyDescent="0.3"/>
    <row r="21" spans="1:9" x14ac:dyDescent="0.3"/>
  </sheetData>
  <mergeCells count="14">
    <mergeCell ref="G4:G5"/>
    <mergeCell ref="H4:H5"/>
    <mergeCell ref="I4:I5"/>
    <mergeCell ref="A18:B18"/>
    <mergeCell ref="A1:I1"/>
    <mergeCell ref="A2:C2"/>
    <mergeCell ref="D2:E2"/>
    <mergeCell ref="F2:I2"/>
    <mergeCell ref="A3:I3"/>
    <mergeCell ref="A4:A5"/>
    <mergeCell ref="B4:B5"/>
    <mergeCell ref="C4:C5"/>
    <mergeCell ref="D4:D5"/>
    <mergeCell ref="E4:F4"/>
  </mergeCells>
  <pageMargins left="0.70866141732283472" right="0.70866141732283472" top="0.74803149606299213" bottom="0.74803149606299213" header="0.31496062992125984" footer="0.31496062992125984"/>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sqref="A1:H1"/>
    </sheetView>
  </sheetViews>
  <sheetFormatPr defaultColWidth="9.1796875" defaultRowHeight="14.5" x14ac:dyDescent="0.35"/>
  <cols>
    <col min="1" max="1" width="7.54296875" style="1" customWidth="1"/>
    <col min="2" max="2" width="23.81640625" style="1" customWidth="1"/>
    <col min="3" max="3" width="16.453125" style="1" customWidth="1"/>
    <col min="4" max="4" width="14.54296875" style="1" customWidth="1"/>
    <col min="5" max="5" width="18.26953125" style="1" customWidth="1"/>
    <col min="6" max="6" width="16.81640625" style="1" customWidth="1"/>
    <col min="7" max="7" width="14.81640625" style="1" customWidth="1"/>
    <col min="8" max="16384" width="9.1796875" style="1"/>
  </cols>
  <sheetData>
    <row r="1" spans="1:10" ht="15" x14ac:dyDescent="0.25">
      <c r="A1" s="272" t="s">
        <v>462</v>
      </c>
      <c r="B1" s="272"/>
      <c r="C1" s="272"/>
      <c r="D1" s="272"/>
      <c r="E1" s="272"/>
      <c r="F1" s="272"/>
      <c r="G1" s="272"/>
      <c r="H1" s="272"/>
    </row>
    <row r="2" spans="1:10" s="47" customFormat="1" ht="12.75" x14ac:dyDescent="0.2">
      <c r="A2" s="285" t="s">
        <v>452</v>
      </c>
      <c r="B2" s="285"/>
      <c r="C2" s="285"/>
      <c r="D2" s="286" t="s">
        <v>408</v>
      </c>
      <c r="E2" s="286"/>
      <c r="F2" s="287" t="s">
        <v>409</v>
      </c>
      <c r="G2" s="287"/>
      <c r="H2" s="287"/>
    </row>
    <row r="3" spans="1:10" ht="15" customHeight="1" x14ac:dyDescent="0.25">
      <c r="A3" s="288" t="s">
        <v>64</v>
      </c>
      <c r="B3" s="288"/>
      <c r="C3" s="288"/>
      <c r="D3" s="288"/>
      <c r="E3" s="288"/>
      <c r="F3" s="288"/>
      <c r="G3" s="288"/>
      <c r="H3" s="288"/>
    </row>
    <row r="4" spans="1:10" ht="43.5" customHeight="1" x14ac:dyDescent="0.25">
      <c r="A4" s="68" t="s">
        <v>194</v>
      </c>
      <c r="B4" s="68" t="s">
        <v>56</v>
      </c>
      <c r="C4" s="68" t="s">
        <v>61</v>
      </c>
      <c r="D4" s="68" t="s">
        <v>57</v>
      </c>
      <c r="E4" s="68" t="s">
        <v>193</v>
      </c>
      <c r="F4" s="273" t="s">
        <v>192</v>
      </c>
      <c r="G4" s="274"/>
      <c r="H4" s="275"/>
    </row>
    <row r="5" spans="1:10" ht="15.75" x14ac:dyDescent="0.25">
      <c r="A5" s="279" t="s">
        <v>60</v>
      </c>
      <c r="B5" s="280"/>
      <c r="C5" s="280"/>
      <c r="D5" s="280"/>
      <c r="E5" s="280"/>
      <c r="F5" s="280"/>
      <c r="G5" s="280"/>
      <c r="H5" s="281"/>
    </row>
    <row r="6" spans="1:10" ht="15" customHeight="1" x14ac:dyDescent="0.25">
      <c r="A6" s="68">
        <v>1</v>
      </c>
      <c r="B6" s="18" t="s">
        <v>31</v>
      </c>
      <c r="C6" s="68">
        <v>14</v>
      </c>
      <c r="D6" s="68">
        <v>14</v>
      </c>
      <c r="E6" s="68">
        <v>11</v>
      </c>
      <c r="F6" s="276">
        <f>E6*100/D6</f>
        <v>78.571428571428569</v>
      </c>
      <c r="G6" s="276"/>
      <c r="H6" s="276"/>
      <c r="J6" s="159"/>
    </row>
    <row r="7" spans="1:10" ht="15" x14ac:dyDescent="0.25">
      <c r="A7" s="68">
        <v>2</v>
      </c>
      <c r="B7" s="18" t="s">
        <v>55</v>
      </c>
      <c r="C7" s="68">
        <v>12</v>
      </c>
      <c r="D7" s="68">
        <v>12</v>
      </c>
      <c r="E7" s="68">
        <v>8</v>
      </c>
      <c r="F7" s="276">
        <f>E7*100/D7</f>
        <v>66.666666666666671</v>
      </c>
      <c r="G7" s="276"/>
      <c r="H7" s="276"/>
      <c r="J7" s="159"/>
    </row>
    <row r="8" spans="1:10" ht="15" customHeight="1" x14ac:dyDescent="0.25">
      <c r="A8" s="282" t="s">
        <v>208</v>
      </c>
      <c r="B8" s="283"/>
      <c r="C8" s="283"/>
      <c r="D8" s="283"/>
      <c r="E8" s="283"/>
      <c r="F8" s="283"/>
      <c r="G8" s="283"/>
      <c r="H8" s="284"/>
    </row>
    <row r="9" spans="1:10" ht="31.5" customHeight="1" x14ac:dyDescent="0.25">
      <c r="A9" s="68"/>
      <c r="B9" s="68" t="s">
        <v>56</v>
      </c>
      <c r="C9" s="68" t="s">
        <v>57</v>
      </c>
      <c r="D9" s="68" t="s">
        <v>73</v>
      </c>
      <c r="E9" s="68" t="s">
        <v>74</v>
      </c>
      <c r="F9" s="68" t="s">
        <v>191</v>
      </c>
      <c r="G9" s="273" t="s">
        <v>3</v>
      </c>
      <c r="H9" s="275"/>
    </row>
    <row r="10" spans="1:10" ht="15" x14ac:dyDescent="0.25">
      <c r="A10" s="68">
        <v>1</v>
      </c>
      <c r="B10" s="18" t="s">
        <v>31</v>
      </c>
      <c r="C10" s="68">
        <v>14</v>
      </c>
      <c r="D10" s="68">
        <f>'Org capacity'!E20</f>
        <v>14</v>
      </c>
      <c r="E10" s="160">
        <f>D10/C10*100</f>
        <v>100</v>
      </c>
      <c r="F10" s="56" t="str">
        <f>IF(D10&gt;=11,"Qualified",IF(D10&lt;11,"Not Qualified"))</f>
        <v>Qualified</v>
      </c>
      <c r="G10" s="277"/>
      <c r="H10" s="278"/>
    </row>
    <row r="11" spans="1:10" ht="15" x14ac:dyDescent="0.25">
      <c r="A11" s="68">
        <v>2</v>
      </c>
      <c r="B11" s="18" t="s">
        <v>55</v>
      </c>
      <c r="C11" s="68">
        <v>12</v>
      </c>
      <c r="D11" s="68">
        <f>Finance!G18</f>
        <v>11</v>
      </c>
      <c r="E11" s="160">
        <f>D11/C11*100</f>
        <v>91.666666666666657</v>
      </c>
      <c r="F11" s="56" t="str">
        <f>IF(D11&gt;=8,"Qualified",IF(D11&lt;8,"Not Qualified"))</f>
        <v>Qualified</v>
      </c>
      <c r="G11" s="277"/>
      <c r="H11" s="278"/>
    </row>
    <row r="12" spans="1:10" ht="15" customHeight="1" x14ac:dyDescent="0.25">
      <c r="A12" s="282" t="s">
        <v>206</v>
      </c>
      <c r="B12" s="283"/>
      <c r="C12" s="283"/>
      <c r="D12" s="283"/>
      <c r="E12" s="283"/>
      <c r="F12" s="283"/>
      <c r="G12" s="283"/>
      <c r="H12" s="284"/>
    </row>
    <row r="13" spans="1:10" ht="15" x14ac:dyDescent="0.25">
      <c r="A13" s="291" t="s">
        <v>75</v>
      </c>
      <c r="B13" s="292"/>
      <c r="C13" s="292"/>
      <c r="D13" s="292"/>
      <c r="E13" s="292"/>
      <c r="F13" s="292"/>
      <c r="G13" s="292"/>
      <c r="H13" s="293"/>
    </row>
    <row r="14" spans="1:10" ht="45" x14ac:dyDescent="0.25">
      <c r="A14" s="39" t="s">
        <v>194</v>
      </c>
      <c r="B14" s="39" t="s">
        <v>56</v>
      </c>
      <c r="C14" s="39" t="s">
        <v>195</v>
      </c>
      <c r="D14" s="39" t="s">
        <v>57</v>
      </c>
      <c r="E14" s="39" t="s">
        <v>198</v>
      </c>
      <c r="F14" s="39" t="s">
        <v>196</v>
      </c>
      <c r="G14" s="39" t="s">
        <v>199</v>
      </c>
      <c r="H14" s="39" t="s">
        <v>197</v>
      </c>
    </row>
    <row r="15" spans="1:10" ht="15.75" x14ac:dyDescent="0.25">
      <c r="A15" s="67">
        <v>1</v>
      </c>
      <c r="B15" s="40" t="s">
        <v>72</v>
      </c>
      <c r="C15" s="40">
        <v>17</v>
      </c>
      <c r="D15" s="40">
        <f>C15*3</f>
        <v>51</v>
      </c>
      <c r="E15" s="40">
        <f>D15*80/100</f>
        <v>40.799999999999997</v>
      </c>
      <c r="F15" s="44">
        <f>'Programme delivery'!K51</f>
        <v>43</v>
      </c>
      <c r="G15" s="41">
        <f>F15*80%</f>
        <v>34.4</v>
      </c>
      <c r="H15" s="46">
        <f>G15/E15*100</f>
        <v>84.313725490196077</v>
      </c>
    </row>
    <row r="16" spans="1:10" ht="15.75" x14ac:dyDescent="0.25">
      <c r="A16" s="67">
        <v>2</v>
      </c>
      <c r="B16" s="40" t="s">
        <v>67</v>
      </c>
      <c r="C16" s="40">
        <v>10</v>
      </c>
      <c r="D16" s="40">
        <f>C16*3</f>
        <v>30</v>
      </c>
      <c r="E16" s="40">
        <f>D16*50/100</f>
        <v>15</v>
      </c>
      <c r="F16" s="44">
        <f>'Programme delivery'!K52</f>
        <v>23</v>
      </c>
      <c r="G16" s="41">
        <f>F16*50%</f>
        <v>11.5</v>
      </c>
      <c r="H16" s="46">
        <f>G16/E16*100</f>
        <v>76.666666666666671</v>
      </c>
    </row>
    <row r="17" spans="1:8" ht="15.75" x14ac:dyDescent="0.25">
      <c r="A17" s="272" t="s">
        <v>63</v>
      </c>
      <c r="B17" s="272"/>
      <c r="C17" s="40">
        <f>SUM(C15:C16)</f>
        <v>27</v>
      </c>
      <c r="D17" s="40">
        <f>SUM(D15:D16)</f>
        <v>81</v>
      </c>
      <c r="E17" s="40">
        <f>SUM(E15:E16)</f>
        <v>55.8</v>
      </c>
      <c r="F17" s="40">
        <f>SUM(F15:F16)</f>
        <v>66</v>
      </c>
      <c r="G17" s="40">
        <f>SUM(G15:G16)</f>
        <v>45.9</v>
      </c>
      <c r="H17" s="46">
        <f>G17/E17*100</f>
        <v>82.258064516129039</v>
      </c>
    </row>
    <row r="18" spans="1:8" ht="15" x14ac:dyDescent="0.25">
      <c r="A18" s="289" t="s">
        <v>297</v>
      </c>
      <c r="B18" s="289"/>
      <c r="C18" s="289"/>
      <c r="D18" s="290" t="s">
        <v>458</v>
      </c>
      <c r="E18" s="290"/>
      <c r="F18" s="290"/>
      <c r="G18" s="290"/>
      <c r="H18" s="290"/>
    </row>
  </sheetData>
  <sheetProtection formatCells="0" formatColumns="0" formatRows="0" selectLockedCells="1"/>
  <mergeCells count="18">
    <mergeCell ref="A18:C18"/>
    <mergeCell ref="D18:H18"/>
    <mergeCell ref="A17:B17"/>
    <mergeCell ref="G11:H11"/>
    <mergeCell ref="A12:H12"/>
    <mergeCell ref="A13:H13"/>
    <mergeCell ref="A1:H1"/>
    <mergeCell ref="F4:H4"/>
    <mergeCell ref="F7:H7"/>
    <mergeCell ref="G9:H9"/>
    <mergeCell ref="G10:H10"/>
    <mergeCell ref="A5:H5"/>
    <mergeCell ref="A8:H8"/>
    <mergeCell ref="F6:H6"/>
    <mergeCell ref="A2:C2"/>
    <mergeCell ref="D2:E2"/>
    <mergeCell ref="F2:H2"/>
    <mergeCell ref="A3:H3"/>
  </mergeCells>
  <conditionalFormatting sqref="F10:F11">
    <cfRule type="cellIs" dxfId="0" priority="1" stopIfTrue="1" operator="greaterThan">
      <formula>69.99</formula>
    </cfRule>
  </conditionalFormatting>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Programme delivery</vt:lpstr>
      <vt:lpstr>Org capacity</vt:lpstr>
      <vt:lpstr>Finance</vt:lpstr>
      <vt:lpstr>Scoring sheet FSW-MSM-TG</vt:lpstr>
      <vt:lpstr>'Org capacity'!Print_Area</vt:lpstr>
      <vt:lpstr>'Programme delivery'!Print_Area</vt:lpstr>
      <vt:lpstr>'Programme delivery'!Print_Titles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2022-03-12T07:57:56Z</dcterms:modified>
</cp:coreProperties>
</file>